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225" tabRatio="1000" activeTab="6"/>
  </bookViews>
  <sheets>
    <sheet name="目录" sheetId="181" r:id="rId1"/>
    <sheet name="附表1-1" sheetId="19" r:id="rId2"/>
    <sheet name="附表1-2" sheetId="21" r:id="rId3"/>
    <sheet name="附表1-3" sheetId="165" r:id="rId4"/>
    <sheet name="附表1-4" sheetId="182" r:id="rId5"/>
    <sheet name="附表1-5" sheetId="22" r:id="rId6"/>
    <sheet name="附表1-6" sheetId="23" r:id="rId7"/>
    <sheet name="附表1-7" sheetId="24" r:id="rId8"/>
    <sheet name="附表1-8" sheetId="168" r:id="rId9"/>
    <sheet name="附表1-9" sheetId="169" r:id="rId10"/>
    <sheet name="附表1-10" sheetId="25" r:id="rId11"/>
    <sheet name="附表1-11" sheetId="26" r:id="rId12"/>
    <sheet name="附表1-12" sheetId="27" r:id="rId13"/>
    <sheet name="附表1-13" sheetId="166" r:id="rId14"/>
    <sheet name="附表1-14" sheetId="29" r:id="rId15"/>
    <sheet name="附表1-15" sheetId="28" r:id="rId16"/>
    <sheet name="附表1-16" sheetId="30" r:id="rId17"/>
    <sheet name="附表1-17" sheetId="31" r:id="rId18"/>
    <sheet name="附表1-18" sheetId="32" r:id="rId19"/>
    <sheet name="附表1-19" sheetId="33" r:id="rId20"/>
    <sheet name="附表1-20" sheetId="170" r:id="rId21"/>
    <sheet name="附表1-21" sheetId="183" r:id="rId22"/>
    <sheet name="附表1-22" sheetId="184" r:id="rId23"/>
    <sheet name="附表1-23" sheetId="185" r:id="rId24"/>
    <sheet name="附表1-24" sheetId="186" r:id="rId25"/>
    <sheet name="附表1-25" sheetId="175" r:id="rId26"/>
    <sheet name="附表1-26" sheetId="176" r:id="rId27"/>
    <sheet name="附表1-27" sheetId="177" r:id="rId28"/>
    <sheet name="附表1-28" sheetId="178" r:id="rId29"/>
  </sheets>
  <externalReferences>
    <externalReference r:id="rId30"/>
    <externalReference r:id="rId31"/>
  </externalReferences>
  <definedNames>
    <definedName name="_xlnm._FilterDatabase" localSheetId="25" hidden="1">'附表1-25'!$A$5:$G$5</definedName>
    <definedName name="_xlnm._FilterDatabase" localSheetId="7" hidden="1">'附表1-7'!$A$4:$G$85</definedName>
    <definedName name="_Order1" hidden="1">255</definedName>
    <definedName name="_Order2" hidden="1">255</definedName>
    <definedName name="Database" localSheetId="13">#REF!</definedName>
    <definedName name="Database" localSheetId="20">#REF!</definedName>
    <definedName name="Database" localSheetId="3">#REF!</definedName>
    <definedName name="Database" localSheetId="4">#REF!</definedName>
    <definedName name="Database" localSheetId="8">#REF!</definedName>
    <definedName name="Database">#REF!</definedName>
    <definedName name="database2" localSheetId="13">#REF!</definedName>
    <definedName name="database2" localSheetId="20">#REF!</definedName>
    <definedName name="database2" localSheetId="3">#REF!</definedName>
    <definedName name="database2" localSheetId="4">#REF!</definedName>
    <definedName name="database2" localSheetId="8">#REF!</definedName>
    <definedName name="database2">#REF!</definedName>
    <definedName name="database3" localSheetId="13">#REF!</definedName>
    <definedName name="database3" localSheetId="20">#REF!</definedName>
    <definedName name="database3" localSheetId="3">#REF!</definedName>
    <definedName name="database3" localSheetId="4">#REF!</definedName>
    <definedName name="database3" localSheetId="8">#REF!</definedName>
    <definedName name="database3">#REF!</definedName>
    <definedName name="gxxe2003">'[1]P1012001'!$A$6:$E$117</definedName>
    <definedName name="hhhh" localSheetId="13">#REF!</definedName>
    <definedName name="hhhh" localSheetId="20">#REF!</definedName>
    <definedName name="hhhh" localSheetId="3">#REF!</definedName>
    <definedName name="hhhh" localSheetId="4">#REF!</definedName>
    <definedName name="hhhh" localSheetId="8">#REF!</definedName>
    <definedName name="hhhh">#REF!</definedName>
    <definedName name="kkkk" localSheetId="13">#REF!</definedName>
    <definedName name="kkkk" localSheetId="20">#REF!</definedName>
    <definedName name="kkkk" localSheetId="3">#REF!</definedName>
    <definedName name="kkkk" localSheetId="4">#REF!</definedName>
    <definedName name="kkkk" localSheetId="8">#REF!</definedName>
    <definedName name="kkkk">#REF!</definedName>
    <definedName name="_xlnm.Print_Titles" localSheetId="1">'附表1-1'!$1:$4</definedName>
    <definedName name="_xlnm.Print_Titles" localSheetId="10">'附表1-10'!$1:$4</definedName>
    <definedName name="_xlnm.Print_Titles" localSheetId="11">'附表1-11'!$1:$4</definedName>
    <definedName name="_xlnm.Print_Titles" localSheetId="12">'附表1-12'!$1:$4</definedName>
    <definedName name="_xlnm.Print_Titles" localSheetId="13">'附表1-13'!$1:$4</definedName>
    <definedName name="_xlnm.Print_Titles" localSheetId="14">'附表1-14'!$1:$4</definedName>
    <definedName name="_xlnm.Print_Titles" localSheetId="15">'附表1-15'!$1:$3</definedName>
    <definedName name="_xlnm.Print_Titles" localSheetId="16">'附表1-16'!$1:$4</definedName>
    <definedName name="_xlnm.Print_Titles" localSheetId="17">'附表1-17'!$1:$4</definedName>
    <definedName name="_xlnm.Print_Titles" localSheetId="18">'附表1-18'!$1:$4</definedName>
    <definedName name="_xlnm.Print_Titles" localSheetId="19">'附表1-19'!$1:$4</definedName>
    <definedName name="_xlnm.Print_Titles" localSheetId="2">'附表1-2'!$1:$4</definedName>
    <definedName name="_xlnm.Print_Titles" localSheetId="20">'附表1-20'!$1:$3</definedName>
    <definedName name="_xlnm.Print_Titles" localSheetId="21">'附表1-21'!$1:$4</definedName>
    <definedName name="_xlnm.Print_Titles" localSheetId="22">'附表1-22'!$1:$4</definedName>
    <definedName name="_xlnm.Print_Titles" localSheetId="23">'附表1-23'!$2:$4</definedName>
    <definedName name="_xlnm.Print_Titles" localSheetId="24">'附表1-24'!$2:$4</definedName>
    <definedName name="_xlnm.Print_Titles" localSheetId="3">'附表1-3'!$1:$4</definedName>
    <definedName name="_xlnm.Print_Titles" localSheetId="4">'附表1-4'!$1:$4</definedName>
    <definedName name="_xlnm.Print_Titles" localSheetId="5">'附表1-5'!$2:$4</definedName>
    <definedName name="_xlnm.Print_Titles" localSheetId="6">'附表1-6'!$1:$4</definedName>
    <definedName name="_xlnm.Print_Titles" localSheetId="7">'附表1-7'!$2:$4</definedName>
    <definedName name="_xlnm.Print_Titles" localSheetId="8">'附表1-8'!$2:$4</definedName>
    <definedName name="_xlnm.Print_Titles">#N/A</definedName>
    <definedName name="UU" localSheetId="13">#REF!</definedName>
    <definedName name="UU" localSheetId="20">#REF!</definedName>
    <definedName name="UU" localSheetId="3">#REF!</definedName>
    <definedName name="UU" localSheetId="4">#REF!</definedName>
    <definedName name="UU" localSheetId="8">#REF!</definedName>
    <definedName name="UU">#REF!</definedName>
    <definedName name="YY" localSheetId="13">#REF!</definedName>
    <definedName name="YY" localSheetId="20">#REF!</definedName>
    <definedName name="YY" localSheetId="3">#REF!</definedName>
    <definedName name="YY" localSheetId="4">#REF!</definedName>
    <definedName name="YY" localSheetId="8">#REF!</definedName>
    <definedName name="YY">#REF!</definedName>
    <definedName name="地区名称" localSheetId="13">#REF!</definedName>
    <definedName name="地区名称" localSheetId="20">#REF!</definedName>
    <definedName name="地区名称" localSheetId="3">#REF!</definedName>
    <definedName name="地区名称" localSheetId="4">#REF!</definedName>
    <definedName name="地区名称" localSheetId="8">#REF!</definedName>
    <definedName name="地区名称">#REF!</definedName>
    <definedName name="福州" localSheetId="13">#REF!</definedName>
    <definedName name="福州" localSheetId="20">#REF!</definedName>
    <definedName name="福州" localSheetId="3">#REF!</definedName>
    <definedName name="福州" localSheetId="4">#REF!</definedName>
    <definedName name="福州" localSheetId="8">#REF!</definedName>
    <definedName name="福州">#REF!</definedName>
    <definedName name="汇率" localSheetId="13">#REF!</definedName>
    <definedName name="汇率" localSheetId="20">#REF!</definedName>
    <definedName name="汇率" localSheetId="3">#REF!</definedName>
    <definedName name="汇率" localSheetId="4">#REF!</definedName>
    <definedName name="汇率" localSheetId="8">#REF!</definedName>
    <definedName name="汇率">#REF!</definedName>
    <definedName name="全额差额比例" localSheetId="13">'[2]C01-1'!#REF!</definedName>
    <definedName name="全额差额比例" localSheetId="20">'[2]C01-1'!#REF!</definedName>
    <definedName name="全额差额比例" localSheetId="3">'[2]C01-1'!#REF!</definedName>
    <definedName name="全额差额比例" localSheetId="4">'[2]C01-1'!#REF!</definedName>
    <definedName name="全额差额比例" localSheetId="8">'[2]C01-1'!#REF!</definedName>
    <definedName name="全额差额比例" localSheetId="9">'[2]C01-1'!#REF!</definedName>
    <definedName name="全额差额比例">'[2]C01-1'!#REF!</definedName>
    <definedName name="生产列1" localSheetId="13">#REF!</definedName>
    <definedName name="生产列1" localSheetId="20">#REF!</definedName>
    <definedName name="生产列1" localSheetId="3">#REF!</definedName>
    <definedName name="生产列1" localSheetId="4">#REF!</definedName>
    <definedName name="生产列1" localSheetId="8">#REF!</definedName>
    <definedName name="生产列1">#REF!</definedName>
    <definedName name="生产列11" localSheetId="13">#REF!</definedName>
    <definedName name="生产列11" localSheetId="20">#REF!</definedName>
    <definedName name="生产列11" localSheetId="3">#REF!</definedName>
    <definedName name="生产列11" localSheetId="4">#REF!</definedName>
    <definedName name="生产列11" localSheetId="8">#REF!</definedName>
    <definedName name="生产列11">#REF!</definedName>
    <definedName name="生产列15" localSheetId="13">#REF!</definedName>
    <definedName name="生产列15" localSheetId="20">#REF!</definedName>
    <definedName name="生产列15" localSheetId="3">#REF!</definedName>
    <definedName name="生产列15" localSheetId="4">#REF!</definedName>
    <definedName name="生产列15" localSheetId="8">#REF!</definedName>
    <definedName name="生产列15">#REF!</definedName>
    <definedName name="生产列16" localSheetId="13">#REF!</definedName>
    <definedName name="生产列16" localSheetId="20">#REF!</definedName>
    <definedName name="生产列16" localSheetId="3">#REF!</definedName>
    <definedName name="生产列16" localSheetId="4">#REF!</definedName>
    <definedName name="生产列16" localSheetId="8">#REF!</definedName>
    <definedName name="生产列16">#REF!</definedName>
    <definedName name="生产列17" localSheetId="13">#REF!</definedName>
    <definedName name="生产列17" localSheetId="20">#REF!</definedName>
    <definedName name="生产列17" localSheetId="3">#REF!</definedName>
    <definedName name="生产列17" localSheetId="4">#REF!</definedName>
    <definedName name="生产列17" localSheetId="8">#REF!</definedName>
    <definedName name="生产列17">#REF!</definedName>
    <definedName name="生产列19" localSheetId="13">#REF!</definedName>
    <definedName name="生产列19" localSheetId="20">#REF!</definedName>
    <definedName name="生产列19" localSheetId="3">#REF!</definedName>
    <definedName name="生产列19" localSheetId="4">#REF!</definedName>
    <definedName name="生产列19" localSheetId="8">#REF!</definedName>
    <definedName name="生产列19">#REF!</definedName>
    <definedName name="生产列2" localSheetId="13">#REF!</definedName>
    <definedName name="生产列2" localSheetId="20">#REF!</definedName>
    <definedName name="生产列2" localSheetId="3">#REF!</definedName>
    <definedName name="生产列2" localSheetId="4">#REF!</definedName>
    <definedName name="生产列2" localSheetId="8">#REF!</definedName>
    <definedName name="生产列2">#REF!</definedName>
    <definedName name="生产列20" localSheetId="13">#REF!</definedName>
    <definedName name="生产列20" localSheetId="20">#REF!</definedName>
    <definedName name="生产列20" localSheetId="3">#REF!</definedName>
    <definedName name="生产列20" localSheetId="4">#REF!</definedName>
    <definedName name="生产列20" localSheetId="8">#REF!</definedName>
    <definedName name="生产列20">#REF!</definedName>
    <definedName name="生产列3" localSheetId="13">#REF!</definedName>
    <definedName name="生产列3" localSheetId="20">#REF!</definedName>
    <definedName name="生产列3" localSheetId="3">#REF!</definedName>
    <definedName name="生产列3" localSheetId="4">#REF!</definedName>
    <definedName name="生产列3" localSheetId="8">#REF!</definedName>
    <definedName name="生产列3">#REF!</definedName>
    <definedName name="生产列4" localSheetId="13">#REF!</definedName>
    <definedName name="生产列4" localSheetId="20">#REF!</definedName>
    <definedName name="生产列4" localSheetId="3">#REF!</definedName>
    <definedName name="生产列4" localSheetId="4">#REF!</definedName>
    <definedName name="生产列4" localSheetId="8">#REF!</definedName>
    <definedName name="生产列4">#REF!</definedName>
    <definedName name="生产列5" localSheetId="13">#REF!</definedName>
    <definedName name="生产列5" localSheetId="20">#REF!</definedName>
    <definedName name="生产列5" localSheetId="3">#REF!</definedName>
    <definedName name="生产列5" localSheetId="4">#REF!</definedName>
    <definedName name="生产列5" localSheetId="8">#REF!</definedName>
    <definedName name="生产列5">#REF!</definedName>
    <definedName name="生产列6" localSheetId="13">#REF!</definedName>
    <definedName name="生产列6" localSheetId="20">#REF!</definedName>
    <definedName name="生产列6" localSheetId="3">#REF!</definedName>
    <definedName name="生产列6" localSheetId="4">#REF!</definedName>
    <definedName name="生产列6" localSheetId="8">#REF!</definedName>
    <definedName name="生产列6">#REF!</definedName>
    <definedName name="生产列7" localSheetId="13">#REF!</definedName>
    <definedName name="生产列7" localSheetId="20">#REF!</definedName>
    <definedName name="生产列7" localSheetId="3">#REF!</definedName>
    <definedName name="生产列7" localSheetId="4">#REF!</definedName>
    <definedName name="生产列7" localSheetId="8">#REF!</definedName>
    <definedName name="生产列7">#REF!</definedName>
    <definedName name="生产列8" localSheetId="13">#REF!</definedName>
    <definedName name="生产列8" localSheetId="20">#REF!</definedName>
    <definedName name="生产列8" localSheetId="3">#REF!</definedName>
    <definedName name="生产列8" localSheetId="4">#REF!</definedName>
    <definedName name="生产列8" localSheetId="8">#REF!</definedName>
    <definedName name="生产列8">#REF!</definedName>
    <definedName name="生产列9" localSheetId="13">#REF!</definedName>
    <definedName name="生产列9" localSheetId="20">#REF!</definedName>
    <definedName name="生产列9" localSheetId="3">#REF!</definedName>
    <definedName name="生产列9" localSheetId="4">#REF!</definedName>
    <definedName name="生产列9" localSheetId="8">#REF!</definedName>
    <definedName name="生产列9">#REF!</definedName>
    <definedName name="生产期" localSheetId="13">#REF!</definedName>
    <definedName name="生产期" localSheetId="20">#REF!</definedName>
    <definedName name="生产期" localSheetId="3">#REF!</definedName>
    <definedName name="生产期" localSheetId="4">#REF!</definedName>
    <definedName name="生产期" localSheetId="8">#REF!</definedName>
    <definedName name="生产期">#REF!</definedName>
    <definedName name="生产期1" localSheetId="13">#REF!</definedName>
    <definedName name="生产期1" localSheetId="20">#REF!</definedName>
    <definedName name="生产期1" localSheetId="3">#REF!</definedName>
    <definedName name="生产期1" localSheetId="4">#REF!</definedName>
    <definedName name="生产期1" localSheetId="8">#REF!</definedName>
    <definedName name="生产期1">#REF!</definedName>
    <definedName name="生产期11" localSheetId="13">#REF!</definedName>
    <definedName name="生产期11" localSheetId="20">#REF!</definedName>
    <definedName name="生产期11" localSheetId="3">#REF!</definedName>
    <definedName name="生产期11" localSheetId="4">#REF!</definedName>
    <definedName name="生产期11" localSheetId="8">#REF!</definedName>
    <definedName name="生产期11">#REF!</definedName>
    <definedName name="生产期15" localSheetId="13">#REF!</definedName>
    <definedName name="生产期15" localSheetId="20">#REF!</definedName>
    <definedName name="生产期15" localSheetId="3">#REF!</definedName>
    <definedName name="生产期15" localSheetId="4">#REF!</definedName>
    <definedName name="生产期15" localSheetId="8">#REF!</definedName>
    <definedName name="生产期15">#REF!</definedName>
    <definedName name="生产期16" localSheetId="13">#REF!</definedName>
    <definedName name="生产期16" localSheetId="20">#REF!</definedName>
    <definedName name="生产期16" localSheetId="3">#REF!</definedName>
    <definedName name="生产期16" localSheetId="4">#REF!</definedName>
    <definedName name="生产期16" localSheetId="8">#REF!</definedName>
    <definedName name="生产期16">#REF!</definedName>
    <definedName name="生产期17" localSheetId="13">#REF!</definedName>
    <definedName name="生产期17" localSheetId="20">#REF!</definedName>
    <definedName name="生产期17" localSheetId="3">#REF!</definedName>
    <definedName name="生产期17" localSheetId="4">#REF!</definedName>
    <definedName name="生产期17" localSheetId="8">#REF!</definedName>
    <definedName name="生产期17">#REF!</definedName>
    <definedName name="生产期19" localSheetId="13">#REF!</definedName>
    <definedName name="生产期19" localSheetId="20">#REF!</definedName>
    <definedName name="生产期19" localSheetId="3">#REF!</definedName>
    <definedName name="生产期19" localSheetId="4">#REF!</definedName>
    <definedName name="生产期19" localSheetId="8">#REF!</definedName>
    <definedName name="生产期19">#REF!</definedName>
    <definedName name="生产期2" localSheetId="13">#REF!</definedName>
    <definedName name="生产期2" localSheetId="20">#REF!</definedName>
    <definedName name="生产期2" localSheetId="3">#REF!</definedName>
    <definedName name="生产期2" localSheetId="4">#REF!</definedName>
    <definedName name="生产期2" localSheetId="8">#REF!</definedName>
    <definedName name="生产期2">#REF!</definedName>
    <definedName name="生产期20" localSheetId="13">#REF!</definedName>
    <definedName name="生产期20" localSheetId="20">#REF!</definedName>
    <definedName name="生产期20" localSheetId="3">#REF!</definedName>
    <definedName name="生产期20" localSheetId="4">#REF!</definedName>
    <definedName name="生产期20" localSheetId="8">#REF!</definedName>
    <definedName name="生产期20">#REF!</definedName>
    <definedName name="生产期3" localSheetId="13">#REF!</definedName>
    <definedName name="生产期3" localSheetId="20">#REF!</definedName>
    <definedName name="生产期3" localSheetId="3">#REF!</definedName>
    <definedName name="生产期3" localSheetId="4">#REF!</definedName>
    <definedName name="生产期3" localSheetId="8">#REF!</definedName>
    <definedName name="生产期3">#REF!</definedName>
    <definedName name="生产期4" localSheetId="13">#REF!</definedName>
    <definedName name="生产期4" localSheetId="20">#REF!</definedName>
    <definedName name="生产期4" localSheetId="3">#REF!</definedName>
    <definedName name="生产期4" localSheetId="4">#REF!</definedName>
    <definedName name="生产期4" localSheetId="8">#REF!</definedName>
    <definedName name="生产期4">#REF!</definedName>
    <definedName name="生产期5" localSheetId="13">#REF!</definedName>
    <definedName name="生产期5" localSheetId="20">#REF!</definedName>
    <definedName name="生产期5" localSheetId="3">#REF!</definedName>
    <definedName name="生产期5" localSheetId="4">#REF!</definedName>
    <definedName name="生产期5" localSheetId="8">#REF!</definedName>
    <definedName name="生产期5">#REF!</definedName>
    <definedName name="生产期6" localSheetId="13">#REF!</definedName>
    <definedName name="生产期6" localSheetId="20">#REF!</definedName>
    <definedName name="生产期6" localSheetId="3">#REF!</definedName>
    <definedName name="生产期6" localSheetId="4">#REF!</definedName>
    <definedName name="生产期6" localSheetId="8">#REF!</definedName>
    <definedName name="生产期6">#REF!</definedName>
    <definedName name="生产期7" localSheetId="13">#REF!</definedName>
    <definedName name="生产期7" localSheetId="20">#REF!</definedName>
    <definedName name="生产期7" localSheetId="3">#REF!</definedName>
    <definedName name="生产期7" localSheetId="4">#REF!</definedName>
    <definedName name="生产期7" localSheetId="8">#REF!</definedName>
    <definedName name="生产期7">#REF!</definedName>
    <definedName name="生产期8" localSheetId="13">#REF!</definedName>
    <definedName name="生产期8" localSheetId="20">#REF!</definedName>
    <definedName name="生产期8" localSheetId="3">#REF!</definedName>
    <definedName name="生产期8" localSheetId="4">#REF!</definedName>
    <definedName name="生产期8" localSheetId="8">#REF!</definedName>
    <definedName name="生产期8">#REF!</definedName>
    <definedName name="生产期9" localSheetId="13">#REF!</definedName>
    <definedName name="生产期9" localSheetId="20">#REF!</definedName>
    <definedName name="生产期9" localSheetId="3">#REF!</definedName>
    <definedName name="生产期9" localSheetId="4">#REF!</definedName>
    <definedName name="生产期9" localSheetId="8">#REF!</definedName>
    <definedName name="生产期9">#REF!</definedName>
    <definedName name="体制上解" localSheetId="13">#REF!</definedName>
    <definedName name="体制上解" localSheetId="20">#REF!</definedName>
    <definedName name="体制上解" localSheetId="3">#REF!</definedName>
    <definedName name="体制上解" localSheetId="4">#REF!</definedName>
    <definedName name="体制上解" localSheetId="8">#REF!</definedName>
    <definedName name="体制上解">#REF!</definedName>
  </definedNames>
  <calcPr calcId="191029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<sst xmlns="http://schemas.openxmlformats.org/spreadsheetml/2006/main" count="2239" uniqueCount="1477">
  <si>
    <t>附件1</t>
  </si>
  <si>
    <t>2025年度上杭县预算收支表</t>
  </si>
  <si>
    <t>1.</t>
  </si>
  <si>
    <t>2025年度一般公共预算收入预算表</t>
  </si>
  <si>
    <t>2.</t>
  </si>
  <si>
    <t>2025年度一般公共预算支出预算表</t>
  </si>
  <si>
    <t>3.</t>
  </si>
  <si>
    <t>2025年度本级一般公共预算收入预算表</t>
  </si>
  <si>
    <t>4.</t>
  </si>
  <si>
    <t>2025年度本级一般公共预算支出预算表</t>
  </si>
  <si>
    <t>5.</t>
  </si>
  <si>
    <t>2025年度本级一般公共预算支出预算功能分类明细表</t>
  </si>
  <si>
    <t>6.</t>
  </si>
  <si>
    <t>2025年度本级一般公共预算支出经济分类情况表</t>
  </si>
  <si>
    <t>7.</t>
  </si>
  <si>
    <t>2025年度本级一般公共预算基本支出经济分类情况表</t>
  </si>
  <si>
    <t>8.</t>
  </si>
  <si>
    <t>2025年度一般公共预算转移支付预算表（分项目）</t>
  </si>
  <si>
    <t>9.</t>
  </si>
  <si>
    <t>2025年度一般公共预算转移支付预算表（分地区）</t>
  </si>
  <si>
    <t>10.</t>
  </si>
  <si>
    <t>2025年度本级一般公共预算“三公”经费支出预算表</t>
  </si>
  <si>
    <t>11.</t>
  </si>
  <si>
    <t>2025年度政府性基金预算收入预算表</t>
  </si>
  <si>
    <t>12.</t>
  </si>
  <si>
    <t>2025年度政府性基金预算支出预算表</t>
  </si>
  <si>
    <t>13.</t>
  </si>
  <si>
    <t>2025年度本级政府性基金预算收入预算表</t>
  </si>
  <si>
    <t>14.</t>
  </si>
  <si>
    <t>2025年度本级政府性基金预算支出预算表</t>
  </si>
  <si>
    <t>15.</t>
  </si>
  <si>
    <t>2025年度政府性基金预算转移支付预算表</t>
  </si>
  <si>
    <t>16.</t>
  </si>
  <si>
    <t>2025年度国有资本经营预算收入预算表</t>
  </si>
  <si>
    <t>17.</t>
  </si>
  <si>
    <t>2025年度国有资本经营预算支出预算表</t>
  </si>
  <si>
    <t>18.</t>
  </si>
  <si>
    <t>2025年度本级国有资本经营预算收入预算表</t>
  </si>
  <si>
    <t>19.</t>
  </si>
  <si>
    <t>2025年度本级国有资本经营预算支出预算表</t>
  </si>
  <si>
    <t>20.</t>
  </si>
  <si>
    <t>2025年度国有资本经营预算转移支付预算表</t>
  </si>
  <si>
    <t>21.</t>
  </si>
  <si>
    <t>2025年度社会保险基金预算收入预算表</t>
  </si>
  <si>
    <t>22.</t>
  </si>
  <si>
    <t>2025年度社会保险基金预算支出预算表</t>
  </si>
  <si>
    <t>23.</t>
  </si>
  <si>
    <t>2025年度本级社会保险基金预算收入预算表</t>
  </si>
  <si>
    <t>24.</t>
  </si>
  <si>
    <t>2025年度本级社会保险基金预算支出预算表</t>
  </si>
  <si>
    <t>25.</t>
  </si>
  <si>
    <t>2025年度地方政府债务限额及余额情况表</t>
  </si>
  <si>
    <t>26.</t>
  </si>
  <si>
    <t>2025年度地方政府一般债务限额及余额情况表</t>
  </si>
  <si>
    <t>27.</t>
  </si>
  <si>
    <t>2025年度地方政府专项债务限额及余额情况表</t>
  </si>
  <si>
    <t>28.</t>
  </si>
  <si>
    <t>2025年度地方政府债券发行及还本付息情况表</t>
  </si>
  <si>
    <t>附表1-1</t>
  </si>
  <si>
    <t>单位：万元</t>
  </si>
  <si>
    <t>项目</t>
  </si>
  <si>
    <t>当年预算数</t>
  </si>
  <si>
    <t>上年预算数</t>
  </si>
  <si>
    <t>当年预算数为上年预算数的％</t>
  </si>
  <si>
    <t>一、税收收入</t>
  </si>
  <si>
    <t xml:space="preserve">    增值税</t>
  </si>
  <si>
    <t xml:space="preserve">    消费税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</si>
  <si>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</si>
  <si>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</si>
  <si>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</si>
  <si>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</si>
  <si>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</si>
  <si>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</si>
  <si>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</si>
  <si>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</si>
  <si>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</si>
  <si>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</si>
  <si>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</si>
  <si>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</si>
  <si>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</si>
  <si>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</si>
  <si>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</si>
  <si>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</si>
  <si>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</si>
  <si>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</si>
  <si>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</si>
  <si>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</si>
  <si>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</si>
  <si>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</si>
  <si>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</si>
  <si>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</si>
  <si>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>收入小计</t>
  </si>
  <si>
    <t>三、债务收入</t>
  </si>
  <si>
    <t>四、转移性收入</t>
  </si>
  <si>
    <t xml:space="preserve">   上级补助收入</t>
  </si>
  <si>
    <t xml:space="preserve">    返还性收入</t>
  </si>
  <si>
    <t xml:space="preserve">    一般性转移支付收入</t>
  </si>
  <si>
    <t xml:space="preserve">    专项转移支付收入</t>
  </si>
  <si>
    <t xml:space="preserve">   上解收入</t>
  </si>
  <si>
    <t xml:space="preserve">   上年结余收入</t>
  </si>
  <si>
    <t xml:space="preserve">   调入资金</t>
  </si>
  <si>
    <t xml:space="preserve">   债券转贷收入</t>
  </si>
  <si>
    <t xml:space="preserve">   动用预算稳定调节基金</t>
  </si>
  <si>
    <t xml:space="preserve">   区域间转移性收入</t>
  </si>
  <si>
    <t>收入合计</t>
  </si>
  <si>
    <t>附表1-2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</si>
  <si>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</si>
  <si>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</si>
  <si>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</si>
  <si>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</si>
  <si>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</si>
  <si>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</si>
  <si>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</si>
  <si>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</si>
  <si>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</si>
  <si>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</si>
  <si>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</si>
  <si>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</si>
  <si>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</si>
  <si>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</si>
  <si>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</si>
  <si>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</si>
  <si>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</si>
  <si>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</si>
  <si>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</si>
  <si>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</si>
  <si>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</si>
  <si>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</si>
  <si>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</si>
  <si>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二十四、债务付息支出</t>
  </si>
  <si>
    <t>二十五、债务发行费用支出</t>
  </si>
  <si>
    <t>支出小计</t>
  </si>
  <si>
    <t>债务还本支出</t>
  </si>
  <si>
    <t>转移性支出</t>
  </si>
  <si>
    <t xml:space="preserve">   补助下级支出</t>
  </si>
  <si>
    <t xml:space="preserve">       返还性支出</t>
  </si>
  <si>
    <t xml:space="preserve">       一般性转移支付支出</t>
  </si>
  <si>
    <t xml:space="preserve">       专项转移支付支出</t>
  </si>
  <si>
    <t xml:space="preserve">   上解支出</t>
  </si>
  <si>
    <t xml:space="preserve">   调出资金</t>
  </si>
  <si>
    <t xml:space="preserve">   年终结余</t>
  </si>
  <si>
    <t xml:space="preserve">   债务转贷支出</t>
  </si>
  <si>
    <t xml:space="preserve">   安排预算稳定调节基金</t>
  </si>
  <si>
    <t xml:space="preserve">   补充预算周转金</t>
  </si>
  <si>
    <t xml:space="preserve">   区域间转移性支出</t>
  </si>
  <si>
    <t>支出合计</t>
  </si>
  <si>
    <t>附表1-3</t>
  </si>
  <si>
    <t>附表1-4</t>
  </si>
  <si>
    <t>附表1-5</t>
  </si>
  <si>
    <t xml:space="preserve">    人大事务</t>
  </si>
  <si>
    <t xml:space="preserve">      行政运行</t>
  </si>
  <si>
    <t xml:space="preserve">      一般行政管理事务</t>
  </si>
  <si>
    <t xml:space="preserve">      机关服务</t>
  </si>
  <si>
    <t xml:space="preserve">      人大会议</t>
  </si>
  <si>
    <t xml:space="preserve">      人大立法</t>
  </si>
  <si>
    <t xml:space="preserve">      人大监督</t>
  </si>
  <si>
    <t xml:space="preserve">      人大代表履职能力提升</t>
  </si>
  <si>
    <t xml:space="preserve">      代表工作</t>
  </si>
  <si>
    <t xml:space="preserve">      人大信访工作</t>
  </si>
  <si>
    <t xml:space="preserve">      事业运行</t>
  </si>
  <si>
    <t xml:space="preserve">      其他人大事务支出</t>
  </si>
  <si>
    <t xml:space="preserve">    政协事务</t>
  </si>
  <si>
    <t xml:space="preserve">      政协会议</t>
  </si>
  <si>
    <t xml:space="preserve">      委员视察</t>
  </si>
  <si>
    <t xml:space="preserve">      参政议政</t>
  </si>
  <si>
    <t xml:space="preserve">      其他政协事务支出</t>
  </si>
  <si>
    <t xml:space="preserve">    政府办公厅(室)及相关机构事务</t>
  </si>
  <si>
    <t xml:space="preserve">      专项服务</t>
  </si>
  <si>
    <t xml:space="preserve">      专项业务活动</t>
  </si>
  <si>
    <t xml:space="preserve">      政务公开审批</t>
  </si>
  <si>
    <t xml:space="preserve">      信访事务</t>
  </si>
  <si>
    <t xml:space="preserve">      参事事务</t>
  </si>
  <si>
    <t xml:space="preserve">      其他政府办公厅（室）及相关机构事务支出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</si>
  <si>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</si>
  <si>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</si>
  <si>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</si>
  <si>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</si>
  <si>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</si>
  <si>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</si>
  <si>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应对气候变化管理事务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</si>
  <si>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</si>
  <si>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</si>
  <si>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</si>
  <si>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</si>
  <si>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</si>
  <si>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</si>
  <si>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</si>
  <si>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</si>
  <si>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</si>
  <si>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</si>
  <si>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</si>
  <si>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</si>
  <si>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</si>
  <si>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</si>
  <si>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</si>
  <si>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</si>
  <si>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税收业务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</si>
  <si>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</si>
  <si>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</si>
  <si>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</si>
  <si>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</si>
  <si>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</si>
  <si>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</si>
  <si>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缉私办案</t>
  </si>
  <si>
    <t xml:space="preserve">      口岸管理</t>
  </si>
  <si>
    <t xml:space="preserve">      海关关务</t>
  </si>
  <si>
    <t xml:space="preserve">      关税征管</t>
  </si>
  <si>
    <t xml:space="preserve">      海关监管</t>
  </si>
  <si>
    <t xml:space="preserve">      检验检疫</t>
  </si>
  <si>
    <t xml:space="preserve">      其他海关事务支出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</si>
  <si>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</si>
  <si>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</si>
  <si>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</si>
  <si>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巡视工作</t>
  </si>
  <si>
    <t xml:space="preserve">      其他纪检监察事务支出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</si>
  <si>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</si>
  <si>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</si>
  <si>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</si>
  <si>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</si>
  <si>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</si>
  <si>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</si>
  <si>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</si>
  <si>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</si>
  <si>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</si>
  <si>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知识产权战略和规划</t>
  </si>
  <si>
    <t xml:space="preserve">      国际合作与交流</t>
  </si>
  <si>
    <t xml:space="preserve">      知识产权宏观管理</t>
  </si>
  <si>
    <t xml:space="preserve">      商标管理</t>
  </si>
  <si>
    <t xml:space="preserve">      原产地地理标志管理</t>
  </si>
  <si>
    <t xml:space="preserve">      其他知识产权事务支出</t>
  </si>
  <si>
    <t xml:space="preserve">    民族事务</t>
  </si>
  <si>
    <t xml:space="preserve">      民族工作专项</t>
  </si>
  <si>
    <t xml:space="preserve">      其他民族事务支出</t>
  </si>
  <si>
    <t xml:space="preserve">    港澳台事务</t>
  </si>
  <si>
    <t xml:space="preserve">      港澳事务</t>
  </si>
  <si>
    <t xml:space="preserve">      台湾事务</t>
  </si>
  <si>
    <t xml:space="preserve">      其他港澳台事务支出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</si>
  <si>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</si>
  <si>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</si>
  <si>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</si>
  <si>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</si>
  <si>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</si>
  <si>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</si>
  <si>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</si>
  <si>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</si>
  <si>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党委办公厅（室）及相关机构事务</t>
  </si>
  <si>
    <t xml:space="preserve">      专项业务</t>
  </si>
  <si>
    <t xml:space="preserve">      其他党委办公厅（室）及相关机构事务支出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</si>
  <si>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</si>
  <si>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</si>
  <si>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</si>
  <si>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</si>
  <si>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  宣传管理</t>
  </si>
  <si>
    <t xml:space="preserve">      其他宣传事务支出</t>
  </si>
  <si>
    <t xml:space="preserve">    统战事务</t>
  </si>
  <si>
    <t xml:space="preserve">      宗教事务</t>
  </si>
  <si>
    <t xml:space="preserve">      华侨事务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</si>
  <si>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</si>
  <si>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</si>
  <si>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</si>
  <si>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</si>
  <si>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</si>
  <si>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网信事务</t>
  </si>
  <si>
    <t xml:space="preserve">      信息安全事务</t>
  </si>
  <si>
    <t xml:space="preserve">      其他网信事务支出</t>
  </si>
  <si>
    <t xml:space="preserve">    市场监督管理事务</t>
  </si>
  <si>
    <t xml:space="preserve">      市场主体管理</t>
  </si>
  <si>
    <t xml:space="preserve">      市场秩序执法</t>
  </si>
  <si>
    <t xml:space="preserve">      质量基础</t>
  </si>
  <si>
    <t xml:space="preserve">      药品事务</t>
  </si>
  <si>
    <t xml:space="preserve">      医疗器械事务</t>
  </si>
  <si>
    <t xml:space="preserve">      化妆品事务</t>
  </si>
  <si>
    <t xml:space="preserve">      质量安全监管</t>
  </si>
  <si>
    <t xml:space="preserve">      食品安全监管</t>
  </si>
  <si>
    <t xml:space="preserve">      其他市场监督管理事务</t>
  </si>
  <si>
    <t xml:space="preserve">    社会工作事务</t>
  </si>
  <si>
    <t xml:space="preserve">      其他社会工作事务支出</t>
  </si>
  <si>
    <t xml:space="preserve">    信访事务</t>
  </si>
  <si>
    <t xml:space="preserve">      行政运行（信访事务）</t>
  </si>
  <si>
    <t xml:space="preserve">      机关事务（信访事务）</t>
  </si>
  <si>
    <t xml:space="preserve">    其他一般公共服务支出</t>
  </si>
  <si>
    <t xml:space="preserve">      国家赔偿费用支出</t>
  </si>
  <si>
    <t xml:space="preserve">      其他一般公共服务支出</t>
  </si>
  <si>
    <t xml:space="preserve">    武装警察部队</t>
  </si>
  <si>
    <t xml:space="preserve">      武装警察部队</t>
  </si>
  <si>
    <t xml:space="preserve">      其他武装警察部队支出</t>
  </si>
  <si>
    <t xml:space="preserve">    公安</t>
  </si>
  <si>
    <t xml:space="preserve">      执法办案</t>
  </si>
  <si>
    <t xml:space="preserve">      特别业务</t>
  </si>
  <si>
    <t xml:space="preserve">      特勤业务</t>
  </si>
  <si>
    <t xml:space="preserve">      移民事务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</si>
  <si>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</si>
  <si>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</si>
  <si>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</si>
  <si>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</si>
  <si>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</si>
  <si>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“两房”建设</t>
  </si>
  <si>
    <t xml:space="preserve">      检察监督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</si>
  <si>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</si>
  <si>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</si>
  <si>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</si>
  <si>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</si>
  <si>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</si>
  <si>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</si>
  <si>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</si>
  <si>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</si>
  <si>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</si>
  <si>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律师管理</t>
  </si>
  <si>
    <t xml:space="preserve">      公共法律服务</t>
  </si>
  <si>
    <t xml:space="preserve">      国家统一法律职业资格考试</t>
  </si>
  <si>
    <t xml:space="preserve">      社区矫正</t>
  </si>
  <si>
    <t xml:space="preserve">      法制建设</t>
  </si>
  <si>
    <t xml:space="preserve">      其他司法支出</t>
  </si>
  <si>
    <t xml:space="preserve">    监狱</t>
  </si>
  <si>
    <t xml:space="preserve">      犯人生活</t>
  </si>
  <si>
    <t xml:space="preserve">      犯人改造</t>
  </si>
  <si>
    <t xml:space="preserve">      狱政设施建设</t>
  </si>
  <si>
    <t xml:space="preserve">      其他监狱支出</t>
  </si>
  <si>
    <t xml:space="preserve">    强制隔离戒毒</t>
  </si>
  <si>
    <t xml:space="preserve">      强制隔离戒毒人员生活</t>
  </si>
  <si>
    <t xml:space="preserve">      强制隔离戒毒人员教育</t>
  </si>
  <si>
    <t xml:space="preserve">      所政设施建设</t>
  </si>
  <si>
    <t xml:space="preserve">      其他强制隔离戒毒支出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</si>
  <si>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</si>
  <si>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</si>
  <si>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</si>
  <si>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</si>
  <si>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</si>
  <si>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缉私业务</t>
  </si>
  <si>
    <t xml:space="preserve">      其他缉私警察支出</t>
  </si>
  <si>
    <t xml:space="preserve">    其他公共安全支出</t>
  </si>
  <si>
    <t xml:space="preserve">      其他公共安全支出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</si>
  <si>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</si>
  <si>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</si>
  <si>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</si>
  <si>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</si>
  <si>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</si>
  <si>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</si>
  <si>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</si>
  <si>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</si>
  <si>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</si>
  <si>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</si>
  <si>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初等职业教育</t>
  </si>
  <si>
    <t xml:space="preserve">      中等职业教育</t>
  </si>
  <si>
    <t xml:space="preserve">      技校教育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</si>
  <si>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</si>
  <si>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</si>
  <si>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</si>
  <si>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</si>
  <si>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</si>
  <si>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</si>
  <si>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</si>
  <si>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</si>
  <si>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</si>
  <si>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</si>
  <si>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</si>
  <si>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</si>
  <si>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</si>
  <si>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</si>
  <si>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</si>
  <si>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</si>
  <si>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</si>
  <si>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</si>
  <si>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</si>
  <si>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</si>
  <si>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</si>
  <si>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</si>
  <si>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</si>
  <si>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</si>
  <si>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  退役士兵能力提升</t>
  </si>
  <si>
    <t xml:space="preserve">      其他进修及培训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</si>
  <si>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</si>
  <si>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</si>
  <si>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</si>
  <si>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</si>
  <si>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</si>
  <si>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</si>
  <si>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</si>
  <si>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</si>
  <si>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 xml:space="preserve">      其他教育支出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</si>
  <si>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</si>
  <si>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</si>
  <si>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</si>
  <si>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</si>
  <si>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自然科学基金</t>
  </si>
  <si>
    <t xml:space="preserve">      重点实验室及相关设施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</si>
  <si>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</si>
  <si>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</si>
  <si>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</si>
  <si>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科技人才队伍建设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</si>
  <si>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</si>
  <si>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</si>
  <si>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</si>
  <si>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</si>
  <si>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</si>
  <si>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</si>
  <si>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</si>
  <si>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科技成果转化与扩散</t>
  </si>
  <si>
    <t xml:space="preserve">      共性技术研究与开发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</si>
  <si>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</si>
  <si>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</si>
  <si>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</si>
  <si>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</si>
  <si>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</si>
  <si>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</si>
  <si>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</si>
  <si>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</si>
  <si>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</si>
  <si>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</si>
  <si>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</si>
  <si>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</si>
  <si>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</si>
  <si>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</si>
  <si>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</si>
  <si>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</si>
  <si>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</si>
  <si>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</si>
  <si>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</si>
  <si>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</si>
  <si>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科技重大项目</t>
  </si>
  <si>
    <t xml:space="preserve">      科技重大专项</t>
  </si>
  <si>
    <t xml:space="preserve">      重点研发计划</t>
  </si>
  <si>
    <t xml:space="preserve">      其他科技重大项目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</si>
  <si>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</si>
  <si>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</si>
  <si>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</si>
  <si>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</si>
  <si>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</si>
  <si>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 xml:space="preserve">    文化和旅游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</si>
  <si>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</si>
  <si>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</si>
  <si>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</si>
  <si>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</si>
  <si>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</si>
  <si>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</si>
  <si>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文化和旅游交流与合作</t>
  </si>
  <si>
    <t xml:space="preserve">      文化创作与保护</t>
  </si>
  <si>
    <t xml:space="preserve">      文化和旅游市场管理</t>
  </si>
  <si>
    <t xml:space="preserve">      旅游宣传</t>
  </si>
  <si>
    <t xml:space="preserve">      文化和旅游管理事务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</si>
  <si>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</si>
  <si>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</si>
  <si>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</si>
  <si>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</si>
  <si>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</si>
  <si>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</si>
  <si>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</si>
  <si>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</si>
  <si>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</si>
  <si>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</si>
  <si>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</si>
  <si>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</si>
  <si>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</si>
  <si>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</si>
  <si>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新闻出版电影</t>
  </si>
  <si>
    <t xml:space="preserve">      一般行政管理实务</t>
  </si>
  <si>
    <t xml:space="preserve">      新闻通讯</t>
  </si>
  <si>
    <t xml:space="preserve">      出版发行</t>
  </si>
  <si>
    <t xml:space="preserve">      版权管理</t>
  </si>
  <si>
    <t xml:space="preserve">      电影</t>
  </si>
  <si>
    <t xml:space="preserve">      其他新闻出版电影支出</t>
  </si>
  <si>
    <t xml:space="preserve">    广播电视</t>
  </si>
  <si>
    <t xml:space="preserve">      监测监管</t>
  </si>
  <si>
    <t xml:space="preserve">      传输发射</t>
  </si>
  <si>
    <t xml:space="preserve">      广播电视事务</t>
  </si>
  <si>
    <t xml:space="preserve">      其他广播电视支出</t>
  </si>
  <si>
    <t xml:space="preserve">    其他文化旅游体育与传媒支出</t>
  </si>
  <si>
    <t xml:space="preserve">      宣传文化发展专项支出</t>
  </si>
  <si>
    <t xml:space="preserve">      文化产业发展专项支出</t>
  </si>
  <si>
    <t xml:space="preserve">      其他文化旅游体育与传媒支出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</si>
  <si>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</si>
  <si>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</si>
  <si>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</si>
  <si>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</si>
  <si>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</si>
  <si>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</si>
  <si>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</si>
  <si>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</si>
  <si>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</si>
  <si>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政府特殊津贴</t>
  </si>
  <si>
    <t xml:space="preserve">      资助留学回国人员</t>
  </si>
  <si>
    <t xml:space="preserve">      博士后日常经费</t>
  </si>
  <si>
    <t xml:space="preserve">      引进人才费用</t>
  </si>
  <si>
    <t xml:space="preserve">      其他人力资源和社会保障管理事务支出</t>
  </si>
  <si>
    <t xml:space="preserve">    民政管理事务</t>
  </si>
  <si>
    <t xml:space="preserve">      社会组织管理</t>
  </si>
  <si>
    <t xml:space="preserve">      行政区划和地名管理</t>
  </si>
  <si>
    <t xml:space="preserve">      基层政权建设和社区治理</t>
  </si>
  <si>
    <t xml:space="preserve">      其他民政管理事务支出</t>
  </si>
  <si>
    <t xml:space="preserve">    补充全国社会保障基金</t>
  </si>
  <si>
    <t xml:space="preserve">      用一般公共预算补充基金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</si>
  <si>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</si>
  <si>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</si>
  <si>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</si>
  <si>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离退休人员管理机构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</si>
  <si>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</si>
  <si>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</si>
  <si>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</si>
  <si>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对机关事业单位职业年金的补助</t>
  </si>
  <si>
    <t xml:space="preserve">      其他行政事业单位养老支出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</si>
  <si>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</si>
  <si>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</si>
  <si>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</si>
  <si>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</si>
  <si>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</si>
  <si>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就业创业服务补贴</t>
  </si>
  <si>
    <t xml:space="preserve">      职业培训补贴</t>
  </si>
  <si>
    <t xml:space="preserve">      社会保险补贴</t>
  </si>
  <si>
    <t xml:space="preserve">      公益性岗位补贴</t>
  </si>
  <si>
    <t xml:space="preserve">      职业技能鉴定补贴</t>
  </si>
  <si>
    <t xml:space="preserve">      就业见习补贴</t>
  </si>
  <si>
    <t xml:space="preserve">      高技能人才培养补助</t>
  </si>
  <si>
    <t xml:space="preserve">      求职创业补贴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</si>
  <si>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</si>
  <si>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</si>
  <si>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</si>
  <si>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</si>
  <si>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</si>
  <si>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优抚事业单位支出</t>
  </si>
  <si>
    <t xml:space="preserve">      义务兵优待</t>
  </si>
  <si>
    <t xml:space="preserve">      农村籍退役士兵老年生活补助</t>
  </si>
  <si>
    <t xml:space="preserve">      烈士纪念设施管理维护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</si>
  <si>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</si>
  <si>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</si>
  <si>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</si>
  <si>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</si>
  <si>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</si>
  <si>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</si>
  <si>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</si>
  <si>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</si>
  <si>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</si>
  <si>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</si>
  <si>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</si>
  <si>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康复辅具</t>
  </si>
  <si>
    <t xml:space="preserve">      殡葬</t>
  </si>
  <si>
    <t xml:space="preserve">      社会福利事业单位</t>
  </si>
  <si>
    <t xml:space="preserve">      养老服务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</si>
  <si>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</si>
  <si>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</si>
  <si>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</si>
  <si>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残疾人就业和扶贫</t>
  </si>
  <si>
    <t xml:space="preserve">      残疾人体育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</si>
  <si>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</si>
  <si>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</si>
  <si>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</si>
  <si>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  其他红十字事业支出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</si>
  <si>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</si>
  <si>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</si>
  <si>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</si>
  <si>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</si>
  <si>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</si>
  <si>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</si>
  <si>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</si>
  <si>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</si>
  <si>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</si>
  <si>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补充道路交通事故社会救助基金</t>
  </si>
  <si>
    <t xml:space="preserve">      交强险增值税补助基金支出</t>
  </si>
  <si>
    <t xml:space="preserve">      交强险罚款收入补助基金支出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</si>
  <si>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</si>
  <si>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</si>
  <si>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</si>
  <si>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</si>
  <si>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</si>
  <si>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</si>
  <si>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  财政对其他基本养老保险基金的补助</t>
  </si>
  <si>
    <t xml:space="preserve">    财政对其他社会保险基金的补助</t>
  </si>
  <si>
    <t xml:space="preserve">      财政对失业保险基金的补助</t>
  </si>
  <si>
    <t xml:space="preserve">      财政对工伤保险基金的补助</t>
  </si>
  <si>
    <t xml:space="preserve">      其他财政对社会保险基金的补助</t>
  </si>
  <si>
    <t xml:space="preserve">    退役军人管理事务</t>
  </si>
  <si>
    <t xml:space="preserve">      拥军优属</t>
  </si>
  <si>
    <t xml:space="preserve">      部队供应</t>
  </si>
  <si>
    <t xml:space="preserve">      其他退役军人事务管理支出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</si>
  <si>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</si>
  <si>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</si>
  <si>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</si>
  <si>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</si>
  <si>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 xml:space="preserve">      其他社会保障和就业支出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</si>
  <si>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</si>
  <si>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</si>
  <si>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</si>
  <si>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</si>
  <si>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  中医（民族）医院</t>
  </si>
  <si>
    <t xml:space="preserve">      传染病医院</t>
  </si>
  <si>
    <t xml:space="preserve">      职业病防治医院</t>
  </si>
  <si>
    <t xml:space="preserve">      精神病医院</t>
  </si>
  <si>
    <t xml:space="preserve">      妇幼保健医院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</si>
  <si>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</si>
  <si>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</si>
  <si>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</si>
  <si>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</si>
  <si>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</si>
  <si>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康复医院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</si>
  <si>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</si>
  <si>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</si>
  <si>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</si>
  <si>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</si>
  <si>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</si>
  <si>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</si>
  <si>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</si>
  <si>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</si>
  <si>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</si>
  <si>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</si>
  <si>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</si>
  <si>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</si>
  <si>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</si>
  <si>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</si>
  <si>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重大公共卫生服务</t>
  </si>
  <si>
    <t xml:space="preserve">      突发公共卫生事件应急处理</t>
  </si>
  <si>
    <t xml:space="preserve">      其他公共卫生支出</t>
  </si>
  <si>
    <t xml:space="preserve">    中医药事务</t>
  </si>
  <si>
    <t xml:space="preserve">      中医（民族医）药专项</t>
  </si>
  <si>
    <t xml:space="preserve">      其他中医药事务支出</t>
  </si>
  <si>
    <t xml:space="preserve">    计划生育事务</t>
  </si>
  <si>
    <t xml:space="preserve">      计划生育机构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</si>
  <si>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</si>
  <si>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</si>
  <si>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</si>
  <si>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</si>
  <si>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</si>
  <si>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</si>
  <si>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  其他行政事业单位医疗支出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</si>
  <si>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</si>
  <si>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</si>
  <si>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</si>
  <si>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</si>
  <si>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</si>
  <si>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</si>
  <si>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  疾病应急救助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</si>
  <si>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</si>
  <si>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</si>
  <si>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</si>
  <si>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</si>
  <si>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</si>
  <si>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  医疗保障政策管理</t>
  </si>
  <si>
    <t xml:space="preserve">      医疗保障经办事务</t>
  </si>
  <si>
    <t xml:space="preserve">      其他医疗保障管理事务支出</t>
  </si>
  <si>
    <t xml:space="preserve">    老龄卫生健康事务</t>
  </si>
  <si>
    <t xml:space="preserve">      老龄卫生健康事务</t>
  </si>
  <si>
    <t xml:space="preserve">    其他卫生健康支出</t>
  </si>
  <si>
    <t xml:space="preserve">      其他卫生健康支出</t>
  </si>
  <si>
    <t xml:space="preserve">    环境保护管理事务</t>
  </si>
  <si>
    <t xml:space="preserve">      生态环境保护宣传</t>
  </si>
  <si>
    <t xml:space="preserve">      环境保护法规、规划及标准</t>
  </si>
  <si>
    <t xml:space="preserve">      生态环境国际合作及履约</t>
  </si>
  <si>
    <t xml:space="preserve">      生态环境保护行政许可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</si>
  <si>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</si>
  <si>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</si>
  <si>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</si>
  <si>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</si>
  <si>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</si>
  <si>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</si>
  <si>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</si>
  <si>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</si>
  <si>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</si>
  <si>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</si>
  <si>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</si>
  <si>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</si>
  <si>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土壤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</si>
  <si>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</si>
  <si>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</si>
  <si>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</si>
  <si>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</si>
  <si>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生物及物种资源保护</t>
  </si>
  <si>
    <t xml:space="preserve">      其他自然生态保护支出</t>
  </si>
  <si>
    <t xml:space="preserve">    天然林保护</t>
  </si>
  <si>
    <t xml:space="preserve">      森林管护</t>
  </si>
  <si>
    <t xml:space="preserve">      社会保险补助</t>
  </si>
  <si>
    <t xml:space="preserve">      政策性社会性支出补助</t>
  </si>
  <si>
    <t xml:space="preserve">      天然林保护工程建设</t>
  </si>
  <si>
    <t xml:space="preserve">      停伐补助</t>
  </si>
  <si>
    <t xml:space="preserve">      其他天然林保护支出</t>
  </si>
  <si>
    <t xml:space="preserve">    退耕还林还草</t>
  </si>
  <si>
    <t xml:space="preserve">      退耕现金</t>
  </si>
  <si>
    <t xml:space="preserve">      退耕还林粮食折现补贴</t>
  </si>
  <si>
    <t xml:space="preserve">      退耕还林粮食费用补贴</t>
  </si>
  <si>
    <t xml:space="preserve">      退耕还林工程建设</t>
  </si>
  <si>
    <t xml:space="preserve">      其他退耕还林还草支出</t>
  </si>
  <si>
    <t xml:space="preserve">    风沙荒漠治理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</si>
  <si>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</si>
  <si>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</si>
  <si>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</si>
  <si>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</si>
  <si>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</si>
  <si>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</si>
  <si>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能源节约利用</t>
  </si>
  <si>
    <t xml:space="preserve">    污染减排</t>
  </si>
  <si>
    <t xml:space="preserve">      生态环境监测与信息</t>
  </si>
  <si>
    <t xml:space="preserve">      生态环境执法监察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</si>
  <si>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</si>
  <si>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</si>
  <si>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</si>
  <si>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</si>
  <si>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循环经济</t>
  </si>
  <si>
    <t xml:space="preserve">    能源管理事务</t>
  </si>
  <si>
    <t xml:space="preserve">      能源预测预警</t>
  </si>
  <si>
    <t xml:space="preserve">      能源战略规划与实施</t>
  </si>
  <si>
    <t xml:space="preserve">      能源科技装备</t>
  </si>
  <si>
    <t xml:space="preserve">      能源行业管理</t>
  </si>
  <si>
    <t xml:space="preserve">      能源管理</t>
  </si>
  <si>
    <t xml:space="preserve">      石油储备发展管理</t>
  </si>
  <si>
    <t xml:space="preserve">      能源调查</t>
  </si>
  <si>
    <t xml:space="preserve">      农村电网建设</t>
  </si>
  <si>
    <t xml:space="preserve">      其他能源管理事务支出</t>
  </si>
  <si>
    <t xml:space="preserve">    其他节能环保支出</t>
  </si>
  <si>
    <r>
      <rPr>
        <sz val="11"/>
        <rFont val="宋体"/>
        <charset val="134"/>
      </rPr>
      <t xml:space="preserve">      </t>
    </r>
    <r>
      <rPr>
        <sz val="11"/>
        <rFont val="宋体"/>
        <charset val="134"/>
      </rPr>
      <t>其他节能环保支出</t>
    </r>
  </si>
  <si>
    <t xml:space="preserve">    城乡社区管理事务</t>
  </si>
  <si>
    <t xml:space="preserve">      城管执法</t>
  </si>
  <si>
    <t xml:space="preserve">      工程建设标准规范编制与监管</t>
  </si>
  <si>
    <t xml:space="preserve">      工程建设管理</t>
  </si>
  <si>
    <t xml:space="preserve">      市政公用行业市场监管</t>
  </si>
  <si>
    <t xml:space="preserve">      住宅建设与房地产市场监管</t>
  </si>
  <si>
    <t xml:space="preserve">      执业资格注册、资质审查</t>
  </si>
  <si>
    <t xml:space="preserve">      其他城乡社区管理事务支出</t>
  </si>
  <si>
    <t xml:space="preserve">    城乡社区规划与管理</t>
  </si>
  <si>
    <t xml:space="preserve">      城乡社区规划与管理</t>
  </si>
  <si>
    <t xml:space="preserve">    城乡社区公共设施</t>
  </si>
  <si>
    <t xml:space="preserve">      小城镇基础设施建设</t>
  </si>
  <si>
    <t xml:space="preserve">      其他城乡社区公共设施支出</t>
  </si>
  <si>
    <t xml:space="preserve">    城乡社区环境卫生</t>
  </si>
  <si>
    <t xml:space="preserve">      城乡社区环境卫生</t>
  </si>
  <si>
    <t xml:space="preserve">    建设市场管理与监督</t>
  </si>
  <si>
    <t xml:space="preserve">      建设市场管理与监督</t>
  </si>
  <si>
    <t xml:space="preserve">    其他城乡社区支出</t>
  </si>
  <si>
    <t xml:space="preserve">      其他城乡社区支出</t>
  </si>
  <si>
    <t xml:space="preserve">    农业农村</t>
  </si>
  <si>
    <t xml:space="preserve">      农垦运行</t>
  </si>
  <si>
    <t xml:space="preserve">      科技转化与推广服务</t>
  </si>
  <si>
    <t xml:space="preserve">      病虫害控制</t>
  </si>
  <si>
    <t xml:space="preserve">      农产品质量安全</t>
  </si>
  <si>
    <t xml:space="preserve">      执法监管</t>
  </si>
  <si>
    <t xml:space="preserve">      统计监测与信息服务</t>
  </si>
  <si>
    <t xml:space="preserve">      行业业务管理</t>
  </si>
  <si>
    <t xml:space="preserve">      对外交流与合作</t>
  </si>
  <si>
    <t xml:space="preserve">      防灾救灾</t>
  </si>
  <si>
    <t xml:space="preserve">      稳定农民收入补贴</t>
  </si>
  <si>
    <t xml:space="preserve">      农业结构调整补贴</t>
  </si>
  <si>
    <t xml:space="preserve">      农业生产发展</t>
  </si>
  <si>
    <t xml:space="preserve">      农村合作经济</t>
  </si>
  <si>
    <t xml:space="preserve">      农产品加工与促销</t>
  </si>
  <si>
    <t xml:space="preserve">      农村社会事业</t>
  </si>
  <si>
    <t xml:space="preserve">      农业资源保护修复与利用</t>
  </si>
  <si>
    <t xml:space="preserve">      农村道路建设</t>
  </si>
  <si>
    <t xml:space="preserve">      渔业发展</t>
  </si>
  <si>
    <t xml:space="preserve">      对高校毕业生到基层任职补助</t>
  </si>
  <si>
    <t xml:space="preserve">      农田建设</t>
  </si>
  <si>
    <t xml:space="preserve">      其他农业农村支出</t>
  </si>
  <si>
    <t xml:space="preserve">    林业和草原</t>
  </si>
  <si>
    <t xml:space="preserve">      事业机构</t>
  </si>
  <si>
    <t xml:space="preserve">      森林资源培育</t>
  </si>
  <si>
    <t xml:space="preserve">      技术推广与转化</t>
  </si>
  <si>
    <t xml:space="preserve">      森林资源管理</t>
  </si>
  <si>
    <t xml:space="preserve">      森林生态效益补偿</t>
  </si>
  <si>
    <t xml:space="preserve">      自然保护区等管理</t>
  </si>
  <si>
    <t xml:space="preserve">      动植物保护</t>
  </si>
  <si>
    <t xml:space="preserve">      湿地保护</t>
  </si>
  <si>
    <t xml:space="preserve">      执法与监督</t>
  </si>
  <si>
    <t xml:space="preserve">      防沙治沙</t>
  </si>
  <si>
    <t xml:space="preserve">      对外合作与交流</t>
  </si>
  <si>
    <t xml:space="preserve">      产业化管理</t>
  </si>
  <si>
    <t xml:space="preserve">      信息管理</t>
  </si>
  <si>
    <t xml:space="preserve">      林区公共支出</t>
  </si>
  <si>
    <t xml:space="preserve">      贷款贴息</t>
  </si>
  <si>
    <t xml:space="preserve">      成品油价格改革对林业的补贴</t>
  </si>
  <si>
    <t xml:space="preserve">      林业草原防灾减灾</t>
  </si>
  <si>
    <t xml:space="preserve">      国家公园</t>
  </si>
  <si>
    <t xml:space="preserve">      草原管理</t>
  </si>
  <si>
    <t xml:space="preserve">      其他林业和草原支出</t>
  </si>
  <si>
    <t xml:space="preserve">    水利</t>
  </si>
  <si>
    <t xml:space="preserve">      水利行业业务管理</t>
  </si>
  <si>
    <t xml:space="preserve">      水利工程建设</t>
  </si>
  <si>
    <t xml:space="preserve">      水利工程运行与维护</t>
  </si>
  <si>
    <t xml:space="preserve">      长江黄河等流域管理</t>
  </si>
  <si>
    <t xml:space="preserve">      水利前期工作</t>
  </si>
  <si>
    <t xml:space="preserve">      水利执法监督</t>
  </si>
  <si>
    <t xml:space="preserve">      水土保持</t>
  </si>
  <si>
    <t xml:space="preserve">      水资源节约管理与保护</t>
  </si>
  <si>
    <t xml:space="preserve">      水质监测</t>
  </si>
  <si>
    <t xml:space="preserve">      水文测报</t>
  </si>
  <si>
    <t xml:space="preserve">      防汛</t>
  </si>
  <si>
    <t xml:space="preserve">      抗旱</t>
  </si>
  <si>
    <t xml:space="preserve">      农村水利</t>
  </si>
  <si>
    <t xml:space="preserve">      水利技术推广</t>
  </si>
  <si>
    <t xml:space="preserve">      国际河流治理与管理</t>
  </si>
  <si>
    <t xml:space="preserve">      江河湖库水系综合整治</t>
  </si>
  <si>
    <t xml:space="preserve">      大中型水库移民后期扶持专项支出</t>
  </si>
  <si>
    <t xml:space="preserve">      水利安全监督</t>
  </si>
  <si>
    <t xml:space="preserve">      水利建设征地及移民支出</t>
  </si>
  <si>
    <t xml:space="preserve">      农村人畜饮水</t>
  </si>
  <si>
    <t xml:space="preserve">      南水北调工程建设</t>
  </si>
  <si>
    <t xml:space="preserve">      南水北调工程管理</t>
  </si>
  <si>
    <t xml:space="preserve">      其他水利支出</t>
  </si>
  <si>
    <t xml:space="preserve">    巩固脱贫攻坚成果衔接乡村振兴</t>
  </si>
  <si>
    <t xml:space="preserve">      农村基础设施建设</t>
  </si>
  <si>
    <t xml:space="preserve">      生产发展</t>
  </si>
  <si>
    <t xml:space="preserve">      社会发展</t>
  </si>
  <si>
    <t xml:space="preserve">      贷款奖补和贴息</t>
  </si>
  <si>
    <t xml:space="preserve">       “三西”农业建设专项补助</t>
  </si>
  <si>
    <t xml:space="preserve">      扶贫事业机构</t>
  </si>
  <si>
    <t xml:space="preserve">      其他巩固脱贫攻坚成果衔接乡村振兴支出</t>
  </si>
  <si>
    <t xml:space="preserve">    农村综合改革</t>
  </si>
  <si>
    <t xml:space="preserve">      对村级公益事业建设的补助</t>
  </si>
  <si>
    <t xml:space="preserve">      国有农场办社会职能改革补助</t>
  </si>
  <si>
    <t xml:space="preserve">      对村民委员会和村党支部的补助</t>
  </si>
  <si>
    <t xml:space="preserve">      对村集体经济组织的补助</t>
  </si>
  <si>
    <t xml:space="preserve">      农村综合改革示范试点补助</t>
  </si>
  <si>
    <t xml:space="preserve">      其他农村综合改革支出</t>
  </si>
  <si>
    <t xml:space="preserve">    普惠金融发展支出</t>
  </si>
  <si>
    <t xml:space="preserve">      支持农村金融机构</t>
  </si>
  <si>
    <t xml:space="preserve">      涉农贷款增量奖励</t>
  </si>
  <si>
    <t xml:space="preserve">      农业保险保费补贴</t>
  </si>
  <si>
    <t xml:space="preserve">      创业担保贷款贴息</t>
  </si>
  <si>
    <t xml:space="preserve">      补充创业担保贷款基金</t>
  </si>
  <si>
    <t xml:space="preserve">      其他普惠金融发展支出</t>
  </si>
  <si>
    <t xml:space="preserve">    目标价格补贴</t>
  </si>
  <si>
    <t xml:space="preserve">      棉花目标价格补贴</t>
  </si>
  <si>
    <t xml:space="preserve">      其他目标价格补贴</t>
  </si>
  <si>
    <t xml:space="preserve">    其他农林水支出</t>
  </si>
  <si>
    <t xml:space="preserve">      化解其他公益性乡村债务支出</t>
  </si>
  <si>
    <t xml:space="preserve">      其他农林水支出</t>
  </si>
  <si>
    <t xml:space="preserve">    公路水路运输</t>
  </si>
  <si>
    <t xml:space="preserve">      公路建设</t>
  </si>
  <si>
    <t xml:space="preserve">      公路养护</t>
  </si>
  <si>
    <t xml:space="preserve">      交通运输信息化建设</t>
  </si>
  <si>
    <t xml:space="preserve">      公路和运输安全</t>
  </si>
  <si>
    <t xml:space="preserve">      公路还贷专项</t>
  </si>
  <si>
    <t xml:space="preserve">      公路运输管理</t>
  </si>
  <si>
    <t xml:space="preserve">      公路和运输技术标准化建设</t>
  </si>
  <si>
    <t xml:space="preserve">      港口设施</t>
  </si>
  <si>
    <t xml:space="preserve">      航道维护</t>
  </si>
  <si>
    <t xml:space="preserve">      船舶检验</t>
  </si>
  <si>
    <t xml:space="preserve">      救助打捞</t>
  </si>
  <si>
    <t xml:space="preserve">      内河运输</t>
  </si>
  <si>
    <t xml:space="preserve">      远洋运输</t>
  </si>
  <si>
    <t xml:space="preserve">      海事管理</t>
  </si>
  <si>
    <t xml:space="preserve">      航标事业发展支出</t>
  </si>
  <si>
    <t xml:space="preserve">      水路运输管理支出</t>
  </si>
  <si>
    <t xml:space="preserve">      口岸建设</t>
  </si>
  <si>
    <t xml:space="preserve">      取消政府还贷二级公路收费专项支出</t>
  </si>
  <si>
    <t xml:space="preserve">      其他公路水路运输支出</t>
  </si>
  <si>
    <t xml:space="preserve">    铁路运输</t>
  </si>
  <si>
    <t xml:space="preserve">      铁路路网建设</t>
  </si>
  <si>
    <t xml:space="preserve">      铁路还贷专项</t>
  </si>
  <si>
    <t xml:space="preserve">      铁路安全</t>
  </si>
  <si>
    <t xml:space="preserve">      铁路专项运输</t>
  </si>
  <si>
    <t xml:space="preserve">      行业监管</t>
  </si>
  <si>
    <t xml:space="preserve">      其他铁路运输支出</t>
  </si>
  <si>
    <t xml:space="preserve">    民用航空运输</t>
  </si>
  <si>
    <t xml:space="preserve">      机场建设</t>
  </si>
  <si>
    <t xml:space="preserve">      空管系统建设</t>
  </si>
  <si>
    <t xml:space="preserve">      民航还贷专项支出</t>
  </si>
  <si>
    <t xml:space="preserve">      民用航空安全</t>
  </si>
  <si>
    <t xml:space="preserve">      民航专项运输</t>
  </si>
  <si>
    <t xml:space="preserve">      其他民用航空运输支出</t>
  </si>
  <si>
    <t xml:space="preserve">    成品油价格改革对交通运输的补贴</t>
  </si>
  <si>
    <t xml:space="preserve">      对城市公交的补贴</t>
  </si>
  <si>
    <t xml:space="preserve">      对农村道路客运的补贴</t>
  </si>
  <si>
    <t xml:space="preserve">      对出租车的补贴</t>
  </si>
  <si>
    <t xml:space="preserve">      成品油价格改革补贴其他支出</t>
  </si>
  <si>
    <t xml:space="preserve">    邮政业支出</t>
  </si>
  <si>
    <t xml:space="preserve">      邮政普遍服务与特殊服务</t>
  </si>
  <si>
    <t xml:space="preserve">      其他邮政业支出</t>
  </si>
  <si>
    <t xml:space="preserve">    车辆购置税支出</t>
  </si>
  <si>
    <t xml:space="preserve">      车辆购置税用于公路等基础设施建设支出</t>
  </si>
  <si>
    <t xml:space="preserve">      车辆购置税用于农村公路建设支出</t>
  </si>
  <si>
    <t xml:space="preserve">      车辆购置税用于老旧汽车报废更新补贴</t>
  </si>
  <si>
    <t xml:space="preserve">      车辆购置税其他支出</t>
  </si>
  <si>
    <t xml:space="preserve">    其他交通运输支出</t>
  </si>
  <si>
    <t xml:space="preserve">      公共交通运营补助</t>
  </si>
  <si>
    <t xml:space="preserve">      其他交通运输支出</t>
  </si>
  <si>
    <t>十四、资源勘探信息等支出</t>
  </si>
  <si>
    <t xml:space="preserve">    资源勘探开发</t>
  </si>
  <si>
    <t xml:space="preserve">      煤炭勘探开采和洗选</t>
  </si>
  <si>
    <t xml:space="preserve">      石油和天然气勘探开采</t>
  </si>
  <si>
    <t xml:space="preserve">      黑色金属矿勘探和采选</t>
  </si>
  <si>
    <t xml:space="preserve">      有色金属矿勘探和采选</t>
  </si>
  <si>
    <t xml:space="preserve">      非金属矿勘探和采选</t>
  </si>
  <si>
    <t xml:space="preserve">      其他资源勘探业支出</t>
  </si>
  <si>
    <t xml:space="preserve">    制造业</t>
  </si>
  <si>
    <t xml:space="preserve">      纺织业</t>
  </si>
  <si>
    <t xml:space="preserve">      医药制造业</t>
  </si>
  <si>
    <t xml:space="preserve">      非金属矿物制品业</t>
  </si>
  <si>
    <t xml:space="preserve">      通信设备、计算机及其他电子设备制造业</t>
  </si>
  <si>
    <t xml:space="preserve">      交通运输设备制造业</t>
  </si>
  <si>
    <t xml:space="preserve">      电气机械及器材制造业</t>
  </si>
  <si>
    <t xml:space="preserve">      工艺品及其他制造业</t>
  </si>
  <si>
    <t xml:space="preserve">      石油加工、炼焦及核燃料加工业</t>
  </si>
  <si>
    <t xml:space="preserve">      化学原料及化学制品制造业</t>
  </si>
  <si>
    <t xml:space="preserve">      黑色金属冶炼及压延加工业</t>
  </si>
  <si>
    <t xml:space="preserve">      有色金属冶炼及压延加工业</t>
  </si>
  <si>
    <t xml:space="preserve">      其他制造业支出</t>
  </si>
  <si>
    <t xml:space="preserve">    建筑业</t>
  </si>
  <si>
    <t xml:space="preserve">      其他建筑业支出</t>
  </si>
  <si>
    <t xml:space="preserve">    工业和信息产业监管</t>
  </si>
  <si>
    <t xml:space="preserve">      战备应急</t>
  </si>
  <si>
    <t xml:space="preserve">      专用通信</t>
  </si>
  <si>
    <t xml:space="preserve">      无线电监管</t>
  </si>
  <si>
    <t xml:space="preserve">      工程建设及运行维护</t>
  </si>
  <si>
    <t xml:space="preserve">      产业发展</t>
  </si>
  <si>
    <t xml:space="preserve">      其他工业和信息产业监管支出</t>
  </si>
  <si>
    <t xml:space="preserve">    国有资产监管</t>
  </si>
  <si>
    <t xml:space="preserve">      国有企业监事会专项</t>
  </si>
  <si>
    <t xml:space="preserve">      中央企业专项管理</t>
  </si>
  <si>
    <t xml:space="preserve">      其他国有资产监管支出</t>
  </si>
  <si>
    <t xml:space="preserve">    支持中小企业发展和管理支出</t>
  </si>
  <si>
    <t xml:space="preserve">      科技型中小企业技术创新基金</t>
  </si>
  <si>
    <t xml:space="preserve">      中小企业发展专项</t>
  </si>
  <si>
    <t xml:space="preserve">      减免房租补贴</t>
  </si>
  <si>
    <t xml:space="preserve">      其他支持中小企业发展和管理支出</t>
  </si>
  <si>
    <t xml:space="preserve">    其他资源勘探工业信息等支出</t>
  </si>
  <si>
    <t xml:space="preserve">      黄金事务</t>
  </si>
  <si>
    <t xml:space="preserve">      技术改造支出</t>
  </si>
  <si>
    <t xml:space="preserve">      中药材扶持资金支出</t>
  </si>
  <si>
    <t xml:space="preserve">      重点产业振兴和技术改造项目贷款贴息</t>
  </si>
  <si>
    <t xml:space="preserve">      其他资源勘探工业信息等支出</t>
  </si>
  <si>
    <t xml:space="preserve">    商业流通事务</t>
  </si>
  <si>
    <t xml:space="preserve">      食品流通安全补贴</t>
  </si>
  <si>
    <t xml:space="preserve">      市场监测及信息管理</t>
  </si>
  <si>
    <t xml:space="preserve">      民贸企业补贴</t>
  </si>
  <si>
    <t xml:space="preserve">      民贸民品贷款贴息</t>
  </si>
  <si>
    <t xml:space="preserve">      其他商业流通事务支出</t>
  </si>
  <si>
    <t xml:space="preserve">    涉外发展服务支出</t>
  </si>
  <si>
    <t xml:space="preserve">      外商投资环境建设补助资金</t>
  </si>
  <si>
    <t xml:space="preserve">      其他涉外发展服务支出</t>
  </si>
  <si>
    <t xml:space="preserve">    其他商业服务业等支出</t>
  </si>
  <si>
    <t xml:space="preserve">      服务业基础设施建设</t>
  </si>
  <si>
    <t xml:space="preserve">      其他商业服务业等支出</t>
  </si>
  <si>
    <t xml:space="preserve">    金融部门行政支出</t>
  </si>
  <si>
    <t xml:space="preserve">      安全防卫</t>
  </si>
  <si>
    <t xml:space="preserve">      金融部门其他行政支出</t>
  </si>
  <si>
    <t xml:space="preserve">    金融部门监管支出</t>
  </si>
  <si>
    <t xml:space="preserve">      金融部门其他监管支出</t>
  </si>
  <si>
    <t xml:space="preserve">    金融发展支出</t>
  </si>
  <si>
    <t xml:space="preserve">      政策性银行亏损补贴</t>
  </si>
  <si>
    <t xml:space="preserve">      利息费用补贴支出</t>
  </si>
  <si>
    <t xml:space="preserve">      补充资本金</t>
  </si>
  <si>
    <t xml:space="preserve">      风险基金补助</t>
  </si>
  <si>
    <t xml:space="preserve">      其他金融发展支出</t>
  </si>
  <si>
    <t xml:space="preserve">    其他金融支出</t>
  </si>
  <si>
    <t xml:space="preserve">      其他金融支出</t>
  </si>
  <si>
    <t xml:space="preserve">    自然资源事务</t>
  </si>
  <si>
    <t xml:space="preserve">      自然资源规划及管理</t>
  </si>
  <si>
    <t xml:space="preserve">      自然资源利用与保护</t>
  </si>
  <si>
    <t xml:space="preserve">      自然资源社会公益服务</t>
  </si>
  <si>
    <t xml:space="preserve">      自然资源行业业务管理</t>
  </si>
  <si>
    <t xml:space="preserve">      自然资源调查与确权登记</t>
  </si>
  <si>
    <t xml:space="preserve">      土地资源储备支出</t>
  </si>
  <si>
    <t xml:space="preserve">      地质矿产资源与环境调查</t>
  </si>
  <si>
    <t xml:space="preserve">      地质勘查与矿产资源管理</t>
  </si>
  <si>
    <t xml:space="preserve">      地质转产项目财政贴息</t>
  </si>
  <si>
    <t xml:space="preserve">      国外风险勘查</t>
  </si>
  <si>
    <t xml:space="preserve">      地质勘查基金（周转金）支出</t>
  </si>
  <si>
    <t xml:space="preserve">      海域与海岛管理</t>
  </si>
  <si>
    <t xml:space="preserve">      自然资源国际合作与海洋权益维护</t>
  </si>
  <si>
    <t xml:space="preserve">      自然资源卫星</t>
  </si>
  <si>
    <t xml:space="preserve">      极地考察</t>
  </si>
  <si>
    <t xml:space="preserve">      深海调查与资源开发</t>
  </si>
  <si>
    <t xml:space="preserve">      海港航标维护</t>
  </si>
  <si>
    <t xml:space="preserve">      海水淡化</t>
  </si>
  <si>
    <t xml:space="preserve">      无居民海岛使用金支出</t>
  </si>
  <si>
    <t xml:space="preserve">      海洋战略规划与预警监测</t>
  </si>
  <si>
    <t xml:space="preserve">      基础测绘与地理信息监管</t>
  </si>
  <si>
    <t xml:space="preserve">      其他自然资源事务支出</t>
  </si>
  <si>
    <t xml:space="preserve">    气象事务</t>
  </si>
  <si>
    <t xml:space="preserve">      气象事业机构</t>
  </si>
  <si>
    <t xml:space="preserve">      气象探测</t>
  </si>
  <si>
    <t xml:space="preserve">      气象信息传输及管理</t>
  </si>
  <si>
    <t xml:space="preserve">      气象预报预测</t>
  </si>
  <si>
    <t xml:space="preserve">      气象服务</t>
  </si>
  <si>
    <t xml:space="preserve">      气象装备保障维护</t>
  </si>
  <si>
    <t xml:space="preserve">      气象基础设施建设与维修</t>
  </si>
  <si>
    <t xml:space="preserve">      气象卫星</t>
  </si>
  <si>
    <t xml:space="preserve">      气象法规与标准</t>
  </si>
  <si>
    <t xml:space="preserve">      气象资金审计稽查</t>
  </si>
  <si>
    <t xml:space="preserve">      其他气象事务支出</t>
  </si>
  <si>
    <t xml:space="preserve">    其他自然资源海洋气象等支出</t>
  </si>
  <si>
    <t xml:space="preserve">      其他自然资源还有气象等支出</t>
  </si>
  <si>
    <t xml:space="preserve">    保障性安居工程支出</t>
  </si>
  <si>
    <t xml:space="preserve">      廉租住房</t>
  </si>
  <si>
    <t xml:space="preserve">      沉陷区治理</t>
  </si>
  <si>
    <t xml:space="preserve">      棚户区改造</t>
  </si>
  <si>
    <t xml:space="preserve">      少数民族地区游牧民定居工程</t>
  </si>
  <si>
    <t xml:space="preserve">      农村危房改造</t>
  </si>
  <si>
    <t xml:space="preserve">      公共租赁住房</t>
  </si>
  <si>
    <t xml:space="preserve">      保障性住房租金补贴</t>
  </si>
  <si>
    <t xml:space="preserve">      老旧小区改造</t>
  </si>
  <si>
    <t xml:space="preserve">      住房租赁市场发展</t>
  </si>
  <si>
    <t xml:space="preserve">      其他保障性安居工程支出</t>
  </si>
  <si>
    <t xml:space="preserve">    住房改革支出</t>
  </si>
  <si>
    <t xml:space="preserve">      住房公积金</t>
  </si>
  <si>
    <t xml:space="preserve">      提租补贴</t>
  </si>
  <si>
    <t xml:space="preserve">      购房补贴</t>
  </si>
  <si>
    <t xml:space="preserve">    城乡社区住宅</t>
  </si>
  <si>
    <t xml:space="preserve">      公有住房建设和维修改造支出</t>
  </si>
  <si>
    <t xml:space="preserve">      住房公积金管理</t>
  </si>
  <si>
    <t xml:space="preserve">      其他城乡社区住宅支出</t>
  </si>
  <si>
    <t xml:space="preserve">    粮油事务</t>
  </si>
  <si>
    <t xml:space="preserve">      粮食财务与审计支出</t>
  </si>
  <si>
    <t xml:space="preserve">      粮食信息统计</t>
  </si>
  <si>
    <t xml:space="preserve">      粮食专项业务活动</t>
  </si>
  <si>
    <t xml:space="preserve">      国家粮油差价补贴</t>
  </si>
  <si>
    <t xml:space="preserve">      粮食财务挂账利息补贴</t>
  </si>
  <si>
    <t xml:space="preserve">      粮食财务挂账消化款</t>
  </si>
  <si>
    <t xml:space="preserve">      处理陈化粮补贴</t>
  </si>
  <si>
    <t xml:space="preserve">      粮食风险基金</t>
  </si>
  <si>
    <t xml:space="preserve">      粮油市场调控专项资金</t>
  </si>
  <si>
    <t xml:space="preserve">      设施建设</t>
  </si>
  <si>
    <t xml:space="preserve">      设施安全</t>
  </si>
  <si>
    <t xml:space="preserve">      物资保管保养</t>
  </si>
  <si>
    <t xml:space="preserve">      其他粮油事务支出</t>
  </si>
  <si>
    <t xml:space="preserve">    能源储备</t>
  </si>
  <si>
    <t xml:space="preserve">      石油储备</t>
  </si>
  <si>
    <t xml:space="preserve">      天然铀能源储备</t>
  </si>
  <si>
    <t xml:space="preserve">      煤炭储备</t>
  </si>
  <si>
    <t xml:space="preserve">      成品油储备</t>
  </si>
  <si>
    <t xml:space="preserve">      其他能源储备支出</t>
  </si>
  <si>
    <t xml:space="preserve">    粮油储备</t>
  </si>
  <si>
    <t xml:space="preserve">      储备粮油补贴</t>
  </si>
  <si>
    <t xml:space="preserve">      储备粮油差价补贴</t>
  </si>
  <si>
    <t xml:space="preserve">      储备粮（油）库建设</t>
  </si>
  <si>
    <t xml:space="preserve">      最低收购价政策支出</t>
  </si>
  <si>
    <t xml:space="preserve">      其他粮油储备支出</t>
  </si>
  <si>
    <t xml:space="preserve">    重要商品储备</t>
  </si>
  <si>
    <t xml:space="preserve">      棉花储备</t>
  </si>
  <si>
    <t xml:space="preserve">      食糖储备</t>
  </si>
  <si>
    <t xml:space="preserve">      肉类储备</t>
  </si>
  <si>
    <t xml:space="preserve">      化肥储备</t>
  </si>
  <si>
    <t xml:space="preserve">      农药储备</t>
  </si>
  <si>
    <t xml:space="preserve">      边销茶储备</t>
  </si>
  <si>
    <t xml:space="preserve">      羊毛储备</t>
  </si>
  <si>
    <t xml:space="preserve">      医药储备</t>
  </si>
  <si>
    <t xml:space="preserve">      食盐储备</t>
  </si>
  <si>
    <t xml:space="preserve">      战略物资储备</t>
  </si>
  <si>
    <t xml:space="preserve">      应急物资储备</t>
  </si>
  <si>
    <t xml:space="preserve">      其他重要商品储备支出</t>
  </si>
  <si>
    <t xml:space="preserve">    应急管理事务</t>
  </si>
  <si>
    <t xml:space="preserve">      灾害风险防治</t>
  </si>
  <si>
    <t xml:space="preserve">      国务院安委会专项</t>
  </si>
  <si>
    <t xml:space="preserve">      安全监管</t>
  </si>
  <si>
    <t xml:space="preserve">      安全生产基础</t>
  </si>
  <si>
    <t xml:space="preserve">      应急救援</t>
  </si>
  <si>
    <t xml:space="preserve">      应急管理</t>
  </si>
  <si>
    <t xml:space="preserve">      其他应急管理支出</t>
  </si>
  <si>
    <t xml:space="preserve">    消防事务</t>
  </si>
  <si>
    <t xml:space="preserve">      消防应急救援</t>
  </si>
  <si>
    <t xml:space="preserve">      其他消防事务支出</t>
  </si>
  <si>
    <t xml:space="preserve">    森林消防事务</t>
  </si>
  <si>
    <t xml:space="preserve">      森林消防应急救援</t>
  </si>
  <si>
    <t xml:space="preserve">      其他森林消防事务支出</t>
  </si>
  <si>
    <t xml:space="preserve">    煤矿安全</t>
  </si>
  <si>
    <t xml:space="preserve">      煤矿安全监察事务</t>
  </si>
  <si>
    <t xml:space="preserve">      煤矿应急救援事务</t>
  </si>
  <si>
    <t xml:space="preserve">      其他煤矿安全支出</t>
  </si>
  <si>
    <t xml:space="preserve">    地震事务</t>
  </si>
  <si>
    <t xml:space="preserve">      地震监测</t>
  </si>
  <si>
    <t xml:space="preserve">      地震预测预报</t>
  </si>
  <si>
    <t xml:space="preserve">      地震灾害预防</t>
  </si>
  <si>
    <t xml:space="preserve">      地震应急救援</t>
  </si>
  <si>
    <t xml:space="preserve">      地震环境探察</t>
  </si>
  <si>
    <t xml:space="preserve">      防震减灾信息管理</t>
  </si>
  <si>
    <t xml:space="preserve">      防震减灾基础管理</t>
  </si>
  <si>
    <t xml:space="preserve">      地震事业机构</t>
  </si>
  <si>
    <t xml:space="preserve">      其他地震事务支出</t>
  </si>
  <si>
    <t xml:space="preserve">    自然灾害防治</t>
  </si>
  <si>
    <t xml:space="preserve">      地质灾害防治</t>
  </si>
  <si>
    <t xml:space="preserve">      森林草原防灾减灾</t>
  </si>
  <si>
    <t xml:space="preserve">      其他自然灾害防治支出</t>
  </si>
  <si>
    <t xml:space="preserve">    自然灾害救灾及恢复重建支出</t>
  </si>
  <si>
    <t xml:space="preserve">      自然灾害救灾补助</t>
  </si>
  <si>
    <t xml:space="preserve">      自然灾害灾后重建补助</t>
  </si>
  <si>
    <t xml:space="preserve">      其他自然灾害救灾及恢复重建支出</t>
  </si>
  <si>
    <t xml:space="preserve">    其他灾害防治及应急管理支出</t>
  </si>
  <si>
    <t xml:space="preserve">      其他灾害防治及应急管理支出</t>
  </si>
  <si>
    <t xml:space="preserve">    年初预留</t>
  </si>
  <si>
    <t xml:space="preserve">    其他支出</t>
  </si>
  <si>
    <t xml:space="preserve">    地方政府一般债务付息支出</t>
  </si>
  <si>
    <t xml:space="preserve">      地方政府一般债券付息支出</t>
  </si>
  <si>
    <t xml:space="preserve">      地方政府向外国政府借款付息支出</t>
  </si>
  <si>
    <t xml:space="preserve">      地方政府向国际组织借款付息支出</t>
  </si>
  <si>
    <t xml:space="preserve">      地方政府其他一般债务付息支出</t>
  </si>
  <si>
    <t xml:space="preserve">    地方政府一般债务发行费用支出</t>
  </si>
  <si>
    <t>附表1-6</t>
  </si>
  <si>
    <t>一、机关工资福利支出</t>
  </si>
  <si>
    <t>二、机关商品和服务支出</t>
  </si>
  <si>
    <t>三、机关资本性支出</t>
  </si>
  <si>
    <t>四、机关资本性支出（基本建设）</t>
  </si>
  <si>
    <t>五、对事业单位经常性补助</t>
  </si>
  <si>
    <t>六、对事业单位资本性补助</t>
  </si>
  <si>
    <t>七、对企业补助</t>
  </si>
  <si>
    <t>八、对企业资本性支出</t>
  </si>
  <si>
    <t>九、对个人和家庭的补助</t>
  </si>
  <si>
    <t>十、对社会保障基金补助</t>
  </si>
  <si>
    <t>十一、债务利息及费用支出</t>
  </si>
  <si>
    <t>十二、债务还本支出</t>
  </si>
  <si>
    <t>十三、转移性支出</t>
  </si>
  <si>
    <t>十四、预备费及预留</t>
  </si>
  <si>
    <t>十五、其他支出</t>
  </si>
  <si>
    <t>合计</t>
  </si>
  <si>
    <t>附表1-7</t>
  </si>
  <si>
    <t>工资奖金津补贴</t>
  </si>
  <si>
    <t>社会保障缴费</t>
  </si>
  <si>
    <t>住房公积金</t>
  </si>
  <si>
    <t>其他工资福利支出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</si>
  <si>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</si>
  <si>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</si>
  <si>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</si>
  <si>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</si>
  <si>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</si>
  <si>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</si>
  <si>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</si>
  <si>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</si>
  <si>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维修（护）费</t>
  </si>
  <si>
    <t>其他商品和服务支出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</si>
  <si>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</si>
  <si>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</si>
  <si>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</si>
  <si>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</si>
  <si>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</si>
  <si>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</si>
  <si>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</si>
  <si>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工资福利支出</t>
  </si>
  <si>
    <t>商品和服务支出</t>
  </si>
  <si>
    <t>其他对事业单位补助</t>
  </si>
  <si>
    <t>资本性支出</t>
  </si>
  <si>
    <t>资本性支出（基本建设）</t>
  </si>
  <si>
    <t>费用补贴</t>
  </si>
  <si>
    <t>利息补贴</t>
  </si>
  <si>
    <t>其他对企业补助</t>
  </si>
  <si>
    <t>资本金注入</t>
  </si>
  <si>
    <t>资本金注入（基本建设）</t>
  </si>
  <si>
    <t>政府投资基金股权投资</t>
  </si>
  <si>
    <t>其他对企业资本性支出</t>
  </si>
  <si>
    <t>社会福利和救助</t>
  </si>
  <si>
    <t>助学金</t>
  </si>
  <si>
    <t>个人农业生产补贴</t>
  </si>
  <si>
    <t>离退休费</t>
  </si>
  <si>
    <t>其他对个人和家庭的补助</t>
  </si>
  <si>
    <t>对社会保险基金补助</t>
  </si>
  <si>
    <t>补充全国社会保障基金</t>
  </si>
  <si>
    <t>对机关事业单位职业年金的补助</t>
  </si>
  <si>
    <t>国内债务付息</t>
  </si>
  <si>
    <t>国外债务付息</t>
  </si>
  <si>
    <t>国内债务发行费用</t>
  </si>
  <si>
    <t>国外债务发行费用</t>
  </si>
  <si>
    <t>国内债务还本</t>
  </si>
  <si>
    <t>国外债务还本</t>
  </si>
  <si>
    <t>上下级政府间转移性支出</t>
  </si>
  <si>
    <t>债务转贷</t>
  </si>
  <si>
    <t>调出资金</t>
  </si>
  <si>
    <t>安排预算稳定调节基金</t>
  </si>
  <si>
    <t>补充预算周转金</t>
  </si>
  <si>
    <t>区域间转移性支出</t>
  </si>
  <si>
    <t>预备费</t>
  </si>
  <si>
    <t>预留</t>
  </si>
  <si>
    <t>国家赔偿费用支出</t>
  </si>
  <si>
    <t>对民间非营利组织和群众性自治组织补贴</t>
  </si>
  <si>
    <t>经常性赠与</t>
  </si>
  <si>
    <t>资本性赠与</t>
  </si>
  <si>
    <t>其他支出</t>
  </si>
  <si>
    <t>附表1-8</t>
  </si>
  <si>
    <t> 单位：万元</t>
  </si>
  <si>
    <t>金额</t>
  </si>
  <si>
    <t>一、税收返还</t>
  </si>
  <si>
    <t>1.所得税基数返还支出</t>
  </si>
  <si>
    <t>2.成品油税费改革税收返还支出</t>
  </si>
  <si>
    <t>3.增值税税收返还支出</t>
  </si>
  <si>
    <t>4.消费税税收返还支出</t>
  </si>
  <si>
    <t>5.增值税“五五分享”税收返还支出</t>
  </si>
  <si>
    <t>二、一般性转移支付</t>
  </si>
  <si>
    <t>1.体制补助支出</t>
  </si>
  <si>
    <t>2.均衡性转移支付支出</t>
  </si>
  <si>
    <t>3.县级基本财力保障机制奖补资金支出</t>
  </si>
  <si>
    <t>4.结算补助支出</t>
  </si>
  <si>
    <t>5.资源枯竭型城市转移支付补助支出</t>
  </si>
  <si>
    <t>6.企业事业单位划转补助支出</t>
  </si>
  <si>
    <t>7.产粮（油）大县奖励资金支出</t>
  </si>
  <si>
    <t>8.重点生态功能区转移支付支出</t>
  </si>
  <si>
    <t>9.固定数额补助支出</t>
  </si>
  <si>
    <t>10.革命老区转移支付支出</t>
  </si>
  <si>
    <t>11.民族地区转移支付支出</t>
  </si>
  <si>
    <t>12.边境地区转移支付支出</t>
  </si>
  <si>
    <t>13.巩固脱贫攻坚成果衔接乡村振兴转移支付支出</t>
  </si>
  <si>
    <t>14.一般公共服务共同财政事权转移支付支出</t>
  </si>
  <si>
    <t>15.公共安全共同财政事权转移支付支出</t>
  </si>
  <si>
    <t>16.教育共同财政事权转移支付支出</t>
  </si>
  <si>
    <t>17.科学技术共同财政事权转移支付支出</t>
  </si>
  <si>
    <t>18.文化旅游体育与传媒共同财政事权转移支付支出</t>
  </si>
  <si>
    <t>19.社会保障和就业共同财政事权转移支付支出</t>
  </si>
  <si>
    <t>20.医疗卫生共同财政事权转移支付支出</t>
  </si>
  <si>
    <t>21.节能环保共同财政事权转移支付支出</t>
  </si>
  <si>
    <t>22.城乡社区共同财政事权转移支付支出</t>
  </si>
  <si>
    <t>23.农林水共同财政事权转移支付支出</t>
  </si>
  <si>
    <t>24.交通运输共同财政事权转移支付支出</t>
  </si>
  <si>
    <t>25.资源勘探工业信息等共同财政事权转移支付支出</t>
  </si>
  <si>
    <t>26.商业服务业等共同财政事权转移支付支出</t>
  </si>
  <si>
    <t>27.金融共同财政事权转移支付支出</t>
  </si>
  <si>
    <t>28.自然资源海洋气象等共同财政事权转移支付支出</t>
  </si>
  <si>
    <t>29.住房保障共同财政事权转移支付支出</t>
  </si>
  <si>
    <t>30.粮油物资储备共同财政事权转移支付支出</t>
  </si>
  <si>
    <t>31.灾害防治及应急管理共同财政事权转移支付支出</t>
  </si>
  <si>
    <t>32.其他共同财政事权转移支付支出</t>
  </si>
  <si>
    <t>33.其他一般性转移支付支出</t>
  </si>
  <si>
    <t>三、专项转移支付</t>
  </si>
  <si>
    <t>1.一般公共服务支出</t>
  </si>
  <si>
    <t>2.公共安全支出</t>
  </si>
  <si>
    <t>3.教育支出</t>
  </si>
  <si>
    <t>4.科学技术支出</t>
  </si>
  <si>
    <t>5.文化旅游体育与传媒支出</t>
  </si>
  <si>
    <t>6.社会保障和就业支出</t>
  </si>
  <si>
    <t>7.卫生健康支出</t>
  </si>
  <si>
    <t>8.节能环保支出</t>
  </si>
  <si>
    <t>9.城乡社区支出</t>
  </si>
  <si>
    <t>10.农林水支出</t>
  </si>
  <si>
    <t>11.交通运输支出</t>
  </si>
  <si>
    <t>12.资源勘探工业信息等支出</t>
  </si>
  <si>
    <t>13.商业服务业等支出</t>
  </si>
  <si>
    <t>14.金融支出</t>
  </si>
  <si>
    <t>15.自然资源海洋气象等支出</t>
  </si>
  <si>
    <t>16.住房保障支出</t>
  </si>
  <si>
    <t>17.粮油物资储备支出</t>
  </si>
  <si>
    <t>18.灾害防治及应急管理支出</t>
  </si>
  <si>
    <t>19.其他支出</t>
  </si>
  <si>
    <t xml:space="preserve">      其中：平安（区）及守法家庭大病医保</t>
  </si>
  <si>
    <t xml:space="preserve">            现任村定补干部参加城乡居民养老保险保费县级补助</t>
  </si>
  <si>
    <t xml:space="preserve">            优秀村（社区）主干绩效考评优秀奖</t>
  </si>
  <si>
    <t xml:space="preserve">            离任民兵营连长养老补助</t>
  </si>
  <si>
    <t xml:space="preserve">            蛟洋镇税收奖励</t>
  </si>
  <si>
    <t xml:space="preserve">            古田镇、才溪公务运转补助</t>
  </si>
  <si>
    <t xml:space="preserve">            兑现烤烟奖励</t>
  </si>
  <si>
    <t xml:space="preserve">            乡镇水源地保护专项</t>
  </si>
  <si>
    <t xml:space="preserve">            困难乡镇财力补助</t>
  </si>
  <si>
    <t xml:space="preserve">            乡镇纪委监察补助</t>
  </si>
  <si>
    <t xml:space="preserve">            村级退役军人事务站经费补助</t>
  </si>
  <si>
    <t xml:space="preserve">            乡镇暖基工程补助</t>
  </si>
  <si>
    <t xml:space="preserve">            乡镇基础设施建设</t>
  </si>
  <si>
    <t xml:space="preserve">            离任妇代主任补助</t>
  </si>
  <si>
    <t xml:space="preserve">            其他对乡镇的专项转移支付专项</t>
  </si>
  <si>
    <t>备注：未独立编制乡镇级政府预算的县（市、区）请表述：本县（市、区）所辖乡镇作为一级预算部门管理，未单独编制政府预算，因此无一般公共预算转移支付预算数据。</t>
  </si>
  <si>
    <t>附表1-9</t>
  </si>
  <si>
    <t>地区</t>
  </si>
  <si>
    <t>小计</t>
  </si>
  <si>
    <t>税收返还</t>
  </si>
  <si>
    <t>一般性转移支付</t>
  </si>
  <si>
    <t>专项转移支付</t>
  </si>
  <si>
    <t>临江</t>
  </si>
  <si>
    <t>0</t>
  </si>
  <si>
    <t>临城</t>
  </si>
  <si>
    <t>湖洋</t>
  </si>
  <si>
    <t>中都</t>
  </si>
  <si>
    <t>下都</t>
  </si>
  <si>
    <t>庐丰</t>
  </si>
  <si>
    <t>茶地</t>
  </si>
  <si>
    <t>泮境</t>
  </si>
  <si>
    <t>蓝溪</t>
  </si>
  <si>
    <t>稔田</t>
  </si>
  <si>
    <t>太拔</t>
  </si>
  <si>
    <t>溪口</t>
  </si>
  <si>
    <t>白砂</t>
  </si>
  <si>
    <t>蛟洋</t>
  </si>
  <si>
    <t>古田</t>
  </si>
  <si>
    <t>旧县</t>
  </si>
  <si>
    <t>才溪</t>
  </si>
  <si>
    <t>通贤</t>
  </si>
  <si>
    <t>南阳</t>
  </si>
  <si>
    <t>官庄</t>
  </si>
  <si>
    <t>珊瑚</t>
  </si>
  <si>
    <t>附表1-10</t>
  </si>
  <si>
    <t>一、因公出国（境）费用</t>
  </si>
  <si>
    <t>二、公务接待费</t>
  </si>
  <si>
    <t>三、公务用车购置及运行费</t>
  </si>
  <si>
    <t xml:space="preserve">  其中：1.公务用车运行费</t>
  </si>
  <si>
    <t xml:space="preserve">        2.公务用车购置费</t>
  </si>
  <si>
    <t>附表1-11</t>
  </si>
  <si>
    <t>一、非税收入</t>
  </si>
  <si>
    <t>（一）政府性基金收入</t>
  </si>
  <si>
    <t xml:space="preserve">   1.国家电影事业发展专项资金收入</t>
  </si>
  <si>
    <t xml:space="preserve">   2.国有土地收益基金收入</t>
  </si>
  <si>
    <t xml:space="preserve">   3.农业土地开发资金收入</t>
  </si>
  <si>
    <t xml:space="preserve">   4.国有土地使用权出让收入</t>
  </si>
  <si>
    <t xml:space="preserve">   5.大中型水库库区基金收入</t>
  </si>
  <si>
    <t xml:space="preserve">   6.彩票公益金收入</t>
  </si>
  <si>
    <t xml:space="preserve">   7.城市基础设施配套费收入</t>
  </si>
  <si>
    <t xml:space="preserve">   8.小型水库移民扶助基金收入</t>
  </si>
  <si>
    <t xml:space="preserve">   9.国家重大水利工程建设基金收入</t>
  </si>
  <si>
    <t xml:space="preserve">   10.污水处理费收入</t>
  </si>
  <si>
    <t xml:space="preserve">   11.彩票发行机构和彩票销售机构的业务费用</t>
  </si>
  <si>
    <t xml:space="preserve">   12.其他政府性基金收入</t>
  </si>
  <si>
    <t>（二）专项债务对应项目专项收入</t>
  </si>
  <si>
    <t>二、债务收入</t>
  </si>
  <si>
    <t>三、转移性收入</t>
  </si>
  <si>
    <t xml:space="preserve">      上级补助收入</t>
  </si>
  <si>
    <t xml:space="preserve">      下级上解收入</t>
  </si>
  <si>
    <t xml:space="preserve">      上年结余收入</t>
  </si>
  <si>
    <t xml:space="preserve">      调入资金</t>
  </si>
  <si>
    <t xml:space="preserve">      债务转贷收入 </t>
  </si>
  <si>
    <t>附表1-12</t>
  </si>
  <si>
    <t>一、科学技术支出</t>
  </si>
  <si>
    <t>二、文化旅游体育与传媒支出</t>
  </si>
  <si>
    <t>三、节能环保支出</t>
  </si>
  <si>
    <t>四、城乡社区支出</t>
  </si>
  <si>
    <t>五、农林水支出</t>
  </si>
  <si>
    <t>六、交通运输支出</t>
  </si>
  <si>
    <t>七、资源勘探工业信息等支出</t>
  </si>
  <si>
    <t>八、金融支出</t>
  </si>
  <si>
    <t>九、其他支出</t>
  </si>
  <si>
    <t>十、债务付息支出</t>
  </si>
  <si>
    <t>十一、债务发行费用支出</t>
  </si>
  <si>
    <t>十二、抗疫特别国债安排的支出</t>
  </si>
  <si>
    <t>补助下级支出</t>
  </si>
  <si>
    <t>上解上级支出</t>
  </si>
  <si>
    <t>年终结余</t>
  </si>
  <si>
    <t xml:space="preserve">债务转贷支出 </t>
  </si>
  <si>
    <t>附表1-13</t>
  </si>
  <si>
    <t>附表1-14</t>
  </si>
  <si>
    <t>一、文化体育与传媒支出</t>
  </si>
  <si>
    <t>二、社会保障和就业支出</t>
  </si>
  <si>
    <t xml:space="preserve">  08国有土地使用权出让收入安排的支出</t>
  </si>
  <si>
    <t xml:space="preserve">    01征地和拆迁补偿支出</t>
  </si>
  <si>
    <t xml:space="preserve">    02土地开发支出</t>
  </si>
  <si>
    <t xml:space="preserve">    05补助被征地农民支出</t>
  </si>
  <si>
    <t xml:space="preserve">    06土地出让业务支出</t>
  </si>
  <si>
    <t xml:space="preserve">    99其他国有土地使用权出让收入安排的支出</t>
  </si>
  <si>
    <t xml:space="preserve">  11农业土地开发资金支出</t>
  </si>
  <si>
    <t xml:space="preserve">  13城市基础设施配套费安排的支出</t>
  </si>
  <si>
    <t xml:space="preserve">    01城市公共设施</t>
  </si>
  <si>
    <t xml:space="preserve">  14污水处理费安排的支出</t>
  </si>
  <si>
    <t xml:space="preserve">    01污水处理设施建设和运营</t>
  </si>
  <si>
    <t xml:space="preserve">   69国家重大水利工程建设基金安排的支出</t>
  </si>
  <si>
    <t xml:space="preserve">   72大中型水库移民后期扶持基金支出</t>
  </si>
  <si>
    <t xml:space="preserve">   73小型水库移民扶助基金安排的支出</t>
  </si>
  <si>
    <t>七、资源勘探信息等支出</t>
  </si>
  <si>
    <t>八、商业服务业等支出</t>
  </si>
  <si>
    <t xml:space="preserve">  60彩票公益金及对应专项债务收入安排的支出</t>
  </si>
  <si>
    <t xml:space="preserve">    02用于社会福利的彩票公益金支出</t>
  </si>
  <si>
    <t xml:space="preserve">    03用于体育事业的彩票公益金支出</t>
  </si>
  <si>
    <t xml:space="preserve">    06用于残疾人事业的彩票公益金支出</t>
  </si>
  <si>
    <t xml:space="preserve">    99用于其他社会公益事业的彩票公益金支出</t>
  </si>
  <si>
    <t xml:space="preserve">  04地方政府专项债务付息支出</t>
  </si>
  <si>
    <t xml:space="preserve">    11国有土地使用权出让金债务付息支出</t>
  </si>
  <si>
    <t xml:space="preserve">    31土地储备专项债券付息支出</t>
  </si>
  <si>
    <t xml:space="preserve">    98其他地方自行试点项目收益专项债券还本支出</t>
  </si>
  <si>
    <t xml:space="preserve">  04地方政府专项债务发行费用支出</t>
  </si>
  <si>
    <t xml:space="preserve">    11国有土地使用权出让金债务发行费用支出</t>
  </si>
  <si>
    <t xml:space="preserve">    31土地储备专项债券发行费用支出</t>
  </si>
  <si>
    <t xml:space="preserve">    98其他地方自行试点项目收益专项债券发行费用支出</t>
  </si>
  <si>
    <t>备注：按照财政部有关规定，报表中涉及本级支出的，应当公开到功能分类项级科目。</t>
  </si>
  <si>
    <t>附表1-15</t>
  </si>
  <si>
    <t>抗疫特别国债转移支付支出</t>
  </si>
  <si>
    <t>科学技术支出</t>
  </si>
  <si>
    <t>文化旅游体育与传媒支出</t>
  </si>
  <si>
    <t>社会保障和就业支出</t>
  </si>
  <si>
    <t>节能环保支出</t>
  </si>
  <si>
    <t>城乡社区支出</t>
  </si>
  <si>
    <t>农林水支出</t>
  </si>
  <si>
    <t>交通运输支出</t>
  </si>
  <si>
    <t>资源勘探工业信息等支出</t>
  </si>
  <si>
    <t>备注：政府性基金未分配给乡镇使用，因此无政府性基金预算转移支付预算数据。</t>
  </si>
  <si>
    <t>附表1-16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</si>
  <si>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</si>
  <si>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</si>
  <si>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</si>
  <si>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</si>
  <si>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</si>
  <si>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 xml:space="preserve">    国有资本经营预算转移支付收入</t>
  </si>
  <si>
    <t xml:space="preserve">    上解收入</t>
  </si>
  <si>
    <t xml:space="preserve">    上年结余收入</t>
  </si>
  <si>
    <t>附表1-17</t>
  </si>
  <si>
    <t>一、补充全国社会保障基金</t>
  </si>
  <si>
    <t>二、解决历史遗留问题及改革成本支出</t>
  </si>
  <si>
    <t>三、国有企业资本金注入</t>
  </si>
  <si>
    <t>四、国有企业政策性补贴</t>
  </si>
  <si>
    <t>五、其他国有资本经营预算支出</t>
  </si>
  <si>
    <t xml:space="preserve">    转移支付支出</t>
  </si>
  <si>
    <t xml:space="preserve">    上解支出</t>
  </si>
  <si>
    <t xml:space="preserve">    调出资金</t>
  </si>
  <si>
    <t xml:space="preserve">    年终结余</t>
  </si>
  <si>
    <t>附表1-18</t>
  </si>
  <si>
    <t>附表1-19</t>
  </si>
  <si>
    <r>
      <rPr>
        <sz val="11"/>
        <rFont val="宋体"/>
        <charset val="134"/>
      </rPr>
      <t xml:space="preserve">   其中：</t>
    </r>
    <r>
      <rPr>
        <sz val="11"/>
        <rFont val="宋体"/>
        <charset val="134"/>
      </rPr>
      <t>99其他国有资本经营预算支出</t>
    </r>
  </si>
  <si>
    <t xml:space="preserve">      转移支付支出</t>
  </si>
  <si>
    <t xml:space="preserve">      上解支出</t>
  </si>
  <si>
    <t xml:space="preserve">      调出资金</t>
  </si>
  <si>
    <t xml:space="preserve">      年终结余</t>
  </si>
  <si>
    <t>附表1-20</t>
  </si>
  <si>
    <t>××项目</t>
  </si>
  <si>
    <t>……</t>
  </si>
  <si>
    <t>备注：本县（市、区）所辖乡镇作为一级预算部门管理，未单独编制政府预算，因此无国有资本经营预算转移支付预算数据。</t>
  </si>
  <si>
    <t>附表1-21</t>
  </si>
  <si>
    <t>一、企业职工基本养老保险基金收入</t>
  </si>
  <si>
    <t>二、失业保险基金收入</t>
  </si>
  <si>
    <t>三、职工基本医疗保险基金收入</t>
  </si>
  <si>
    <t>四、工伤保险基金收入</t>
  </si>
  <si>
    <t>五、城乡居民基本养老保险基金收入</t>
  </si>
  <si>
    <t>六、机关事业单位基本养老保险基金收入</t>
  </si>
  <si>
    <t>七、城乡居民基本医疗保险基金收入</t>
  </si>
  <si>
    <t>附表1-22</t>
  </si>
  <si>
    <t>一、企业职工基本养老保险基金支出</t>
  </si>
  <si>
    <t>二、失业保险基金支出</t>
  </si>
  <si>
    <t>三、职工基本医疗保险基金支出</t>
  </si>
  <si>
    <t>四、工伤保险基金支出</t>
  </si>
  <si>
    <t>五、城乡居民基本养老保险基金支出</t>
  </si>
  <si>
    <t>六、机关事业单位基本养老保险基金支出</t>
  </si>
  <si>
    <t>七、城乡居民基本医疗保险基金支出</t>
  </si>
  <si>
    <t>附表1-23</t>
  </si>
  <si>
    <t xml:space="preserve">    其中：基本养老保险费收入</t>
  </si>
  <si>
    <t xml:space="preserve">          财政补贴收入</t>
  </si>
  <si>
    <t xml:space="preserve">          利息收入</t>
  </si>
  <si>
    <t xml:space="preserve">          委托投资收益</t>
  </si>
  <si>
    <t xml:space="preserve">          其他收入</t>
  </si>
  <si>
    <t xml:space="preserve">    其中：失业保险费收入</t>
  </si>
  <si>
    <t xml:space="preserve">    其中：基本医疗保险费收入</t>
  </si>
  <si>
    <t xml:space="preserve">    其中：工伤保险费收入</t>
  </si>
  <si>
    <t xml:space="preserve">          职业伤害保障费收入</t>
  </si>
  <si>
    <t xml:space="preserve">    其中：缴费收入</t>
  </si>
  <si>
    <t xml:space="preserve">          集体补助收入</t>
  </si>
  <si>
    <t>附表1-24</t>
  </si>
  <si>
    <t xml:space="preserve">    其中：基本养老金支出</t>
  </si>
  <si>
    <t xml:space="preserve">          医疗补助金支出</t>
  </si>
  <si>
    <t xml:space="preserve">          丧葬补助金和抚恤金支出</t>
  </si>
  <si>
    <t xml:space="preserve">          病残津贴支出</t>
  </si>
  <si>
    <t xml:space="preserve">          其他支出</t>
  </si>
  <si>
    <t xml:space="preserve">    其中：失业保险金支出</t>
  </si>
  <si>
    <t xml:space="preserve">          基本医疗保险费支出</t>
  </si>
  <si>
    <t xml:space="preserve">          职业培训和职业介绍补贴支出</t>
  </si>
  <si>
    <t xml:space="preserve">          技能提升补贴支出</t>
  </si>
  <si>
    <t xml:space="preserve">          稳定岗位补贴支出</t>
  </si>
  <si>
    <t xml:space="preserve">          其他费用支出</t>
  </si>
  <si>
    <t xml:space="preserve">    其中：职工基本医疗保险统筹基金支出</t>
  </si>
  <si>
    <t xml:space="preserve">          职工基本医疗保险个人账户基金支出</t>
  </si>
  <si>
    <t xml:space="preserve">    其中：工伤保险待遇支出</t>
  </si>
  <si>
    <t xml:space="preserve">          劳动能力鉴定支出</t>
  </si>
  <si>
    <t xml:space="preserve">          工伤预防费用支出</t>
  </si>
  <si>
    <t xml:space="preserve">          职业伤害保障支出</t>
  </si>
  <si>
    <t xml:space="preserve">    其中：基础养老金支出</t>
  </si>
  <si>
    <t xml:space="preserve">          个人账户养老金支出</t>
  </si>
  <si>
    <t xml:space="preserve">          丧葬补助金支出</t>
  </si>
  <si>
    <t xml:space="preserve">    其中：城乡居民基本医疗保险医疗待遇支出</t>
  </si>
  <si>
    <t xml:space="preserve">          城乡居民大病保险支出</t>
  </si>
  <si>
    <t>附表1-25</t>
  </si>
  <si>
    <t>2024年度地方政府债务限额及余额情况表</t>
  </si>
  <si>
    <t>单位：亿元</t>
  </si>
  <si>
    <t>2024年债务限额</t>
  </si>
  <si>
    <t>2024年债务余额预计执行数</t>
  </si>
  <si>
    <t>一般债务</t>
  </si>
  <si>
    <t>专项债务</t>
  </si>
  <si>
    <t>上杭县合计</t>
  </si>
  <si>
    <t>一、上杭县本级</t>
  </si>
  <si>
    <t>二、上杭县下级合计</t>
  </si>
  <si>
    <t>附表1-26</t>
  </si>
  <si>
    <t>2024年度地方政府一般债务限额及余额情况表</t>
  </si>
  <si>
    <t>本地区金额</t>
  </si>
  <si>
    <t>本级金额</t>
  </si>
  <si>
    <t>一、2023年末地方政府一般债务余额</t>
  </si>
  <si>
    <t>二、2024年地方政府一般债券发行额</t>
  </si>
  <si>
    <t>三、2024年地方政府一般债券还本额</t>
  </si>
  <si>
    <t>四、2024年末地方政府一般债务余额预计执行数</t>
  </si>
  <si>
    <t>五、2024年末地方政府一般债务限额</t>
  </si>
  <si>
    <t>六、2025年提前下达新增一般债务限额</t>
  </si>
  <si>
    <t>附表1-27</t>
  </si>
  <si>
    <t>2024年度地方政府专项债务限额及余额情况表</t>
  </si>
  <si>
    <t>一、2023年末地方政府专项债务余额</t>
  </si>
  <si>
    <t>二、2024年地方政府专项债券发行额</t>
  </si>
  <si>
    <t>三、2024年地方政府专项债券还本额</t>
  </si>
  <si>
    <t>四、2024年末地方政府专项债务余额预计执行数</t>
  </si>
  <si>
    <t>五、2024年末地方政府专项债务限额</t>
  </si>
  <si>
    <t>六、2025年提前下达新增专项债务限额</t>
  </si>
  <si>
    <t>附表1-28</t>
  </si>
  <si>
    <t>2024年度地方政府债券发行及还本付息情况表</t>
  </si>
  <si>
    <t>一、2024年发行预计执行数</t>
  </si>
  <si>
    <t>1.一般债券</t>
  </si>
  <si>
    <t xml:space="preserve">   其中：再融资债券</t>
  </si>
  <si>
    <t>2.专项债券</t>
  </si>
  <si>
    <t>二、2024年还本支出预计执行数</t>
  </si>
  <si>
    <t>三、2024年付息预计执行数</t>
  </si>
  <si>
    <t>四、2025年还本预算数</t>
  </si>
  <si>
    <t xml:space="preserve">         财政预算安排</t>
  </si>
  <si>
    <t>五、2025年付息预算数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</si>
</sst>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-* #,##0.00_-;\-* #,##0.00_-;_-* &quot;-&quot;??_-;_-@_-"/>
    <numFmt numFmtId="178" formatCode="0.0"/>
    <numFmt numFmtId="179" formatCode="#,##0;\-#,##0;&quot;-&quot;"/>
    <numFmt numFmtId="180" formatCode="\$#,##0;\(\$#,##0\)"/>
    <numFmt numFmtId="181" formatCode="\$#,##0.00;\(\$#,##0.00\)"/>
    <numFmt numFmtId="182" formatCode="_-&quot;$&quot;* #,##0_-;\-&quot;$&quot;* #,##0_-;_-&quot;$&quot;* &quot;-&quot;_-;_-@_-"/>
    <numFmt numFmtId="183" formatCode="_(&quot;$&quot;* #,##0.00_);_(&quot;$&quot;* \(#,##0.00\);_(&quot;$&quot;* &quot;-&quot;??_);_(@_)"/>
    <numFmt numFmtId="184" formatCode="#,##0;\(#,##0\)"/>
    <numFmt numFmtId="185" formatCode="_(* #,##0.00_);_(* \(#,##0.00\);_(* &quot;-&quot;??_);_(@_)"/>
    <numFmt numFmtId="186" formatCode="_-\¥* #,##0_-;\-\¥* #,##0_-;_-\¥* &quot;-&quot;_-;_-@_-"/>
    <numFmt numFmtId="187" formatCode="_-* #,##0_-;\-* #,##0_-;_-* &quot;-&quot;_-;_-@_-"/>
    <numFmt numFmtId="188" formatCode="_-* #,##0.0000_-;\-* #,##0.0000_-;_-* &quot;-&quot;??_-;_-@_-"/>
    <numFmt numFmtId="189" formatCode="#,##0.000_ "/>
    <numFmt numFmtId="190" formatCode="0.00_ "/>
    <numFmt numFmtId="191" formatCode="#,##0_ ;[Red]\-#,##0\ "/>
    <numFmt numFmtId="192" formatCode="0_ ;[Red]\-0\ "/>
    <numFmt numFmtId="193" formatCode="0.0_ "/>
  </numFmts>
  <fonts count="83">
    <font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11"/>
      <name val="黑体"/>
      <charset val="134"/>
    </font>
    <font>
      <b/>
      <sz val="11"/>
      <name val="宋体"/>
      <charset val="134"/>
    </font>
    <font>
      <sz val="9"/>
      <name val="SimSun"/>
      <charset val="134"/>
    </font>
    <font>
      <sz val="18"/>
      <color indexed="8"/>
      <name val="方正小标宋简体"/>
      <charset val="134"/>
    </font>
    <font>
      <sz val="12"/>
      <color indexed="9"/>
      <name val="宋体"/>
      <charset val="134"/>
    </font>
    <font>
      <sz val="11"/>
      <color indexed="8"/>
      <name val="黑体"/>
      <charset val="134"/>
    </font>
    <font>
      <b/>
      <sz val="11"/>
      <color indexed="8"/>
      <name val="宋体"/>
      <charset val="134"/>
    </font>
    <font>
      <b/>
      <sz val="12"/>
      <color indexed="8"/>
      <name val="Times New Roman"/>
      <charset val="134"/>
    </font>
    <font>
      <sz val="11"/>
      <name val="宋体"/>
      <charset val="134"/>
      <scheme val="minor"/>
    </font>
    <font>
      <sz val="12"/>
      <color indexed="8"/>
      <name val="Times New Roman"/>
      <charset val="134"/>
    </font>
    <font>
      <b/>
      <sz val="11"/>
      <color indexed="8"/>
      <name val="宋体"/>
      <charset val="134"/>
      <scheme val="minor"/>
    </font>
    <font>
      <sz val="12"/>
      <name val="楷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indexed="8"/>
      <name val="方正小标宋_GBK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b/>
      <sz val="12"/>
      <color indexed="8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name val="华文楷体"/>
      <charset val="134"/>
    </font>
    <font>
      <sz val="11"/>
      <name val="楷体"/>
      <charset val="134"/>
    </font>
    <font>
      <b/>
      <sz val="11"/>
      <color indexed="8"/>
      <name val="楷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21"/>
      <name val="楷体_GB2312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Arial"/>
      <charset val="134"/>
    </font>
    <font>
      <sz val="11"/>
      <color indexed="42"/>
      <name val="宋体"/>
      <charset val="134"/>
    </font>
    <font>
      <b/>
      <sz val="18"/>
      <color indexed="56"/>
      <name val="宋体"/>
      <charset val="134"/>
    </font>
    <font>
      <sz val="12"/>
      <color indexed="20"/>
      <name val="宋体"/>
      <charset val="134"/>
    </font>
    <font>
      <b/>
      <sz val="18"/>
      <color indexed="6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1"/>
      <color indexed="42"/>
      <name val="宋体"/>
      <charset val="134"/>
    </font>
    <font>
      <b/>
      <sz val="15"/>
      <color indexed="54"/>
      <name val="宋体"/>
      <charset val="134"/>
    </font>
    <font>
      <b/>
      <sz val="15"/>
      <color indexed="62"/>
      <name val="宋体"/>
      <charset val="134"/>
    </font>
    <font>
      <u/>
      <sz val="12"/>
      <color indexed="36"/>
      <name val="宋体"/>
      <charset val="134"/>
    </font>
    <font>
      <sz val="12"/>
      <name val="Helv"/>
      <charset val="134"/>
    </font>
    <font>
      <b/>
      <sz val="11"/>
      <color indexed="62"/>
      <name val="宋体"/>
      <charset val="134"/>
    </font>
    <font>
      <b/>
      <sz val="12"/>
      <name val="Arial"/>
      <charset val="134"/>
    </font>
    <font>
      <b/>
      <sz val="11"/>
      <color indexed="54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8"/>
      <color theme="3"/>
      <name val="宋体"/>
      <charset val="134"/>
      <scheme val="major"/>
    </font>
    <font>
      <sz val="10"/>
      <color indexed="8"/>
      <name val="Arial"/>
      <charset val="134"/>
    </font>
    <font>
      <sz val="10"/>
      <name val="Times New Roman"/>
      <charset val="134"/>
    </font>
    <font>
      <sz val="7"/>
      <name val="Small Fonts"/>
      <charset val="134"/>
    </font>
    <font>
      <b/>
      <sz val="18"/>
      <name val="Arial"/>
      <charset val="134"/>
    </font>
    <font>
      <sz val="18"/>
      <color indexed="54"/>
      <name val="宋体"/>
      <charset val="134"/>
    </font>
    <font>
      <u/>
      <sz val="12"/>
      <color indexed="12"/>
      <name val="宋体"/>
      <charset val="134"/>
    </font>
    <font>
      <sz val="12"/>
      <color indexed="17"/>
      <name val="宋体"/>
      <charset val="134"/>
    </font>
    <font>
      <sz val="12"/>
      <name val="Courier"/>
      <charset val="134"/>
    </font>
    <font>
      <sz val="10"/>
      <name val="MS Sans Serif"/>
      <charset val="134"/>
    </font>
    <font>
      <sz val="12"/>
      <name val="奔覆眉"/>
      <charset val="13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80">
    <xf numFmtId="0" fontId="0" fillId="0" borderId="0">
      <alignment vertical="center"/>
    </xf>
    <xf numFmtId="43" fontId="35" fillId="0" borderId="0" applyFont="0" applyFill="0" applyBorder="0" applyAlignment="0" applyProtection="0">
      <alignment vertical="center"/>
    </xf>
    <xf numFmtId="44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>
      <alignment horizontal="centerContinuous"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4" borderId="13" applyNumberFormat="0" applyAlignment="0" applyProtection="0">
      <alignment vertical="center"/>
    </xf>
    <xf numFmtId="0" fontId="47" fillId="5" borderId="14" applyNumberFormat="0" applyAlignment="0" applyProtection="0">
      <alignment vertical="center"/>
    </xf>
    <xf numFmtId="0" fontId="48" fillId="5" borderId="13" applyNumberFormat="0" applyAlignment="0" applyProtection="0">
      <alignment vertical="center"/>
    </xf>
    <xf numFmtId="0" fontId="49" fillId="6" borderId="15" applyNumberFormat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47" fillId="25" borderId="14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55" fillId="0" borderId="18" applyProtection="0"/>
    <xf numFmtId="0" fontId="56" fillId="20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18" applyProtection="0">
      <alignment vertical="center"/>
    </xf>
    <xf numFmtId="0" fontId="6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3" borderId="0" applyNumberFormat="0" applyBorder="0" applyAlignment="0" applyProtection="0">
      <alignment vertical="center"/>
    </xf>
    <xf numFmtId="0" fontId="16" fillId="0" borderId="0"/>
    <xf numFmtId="0" fontId="60" fillId="0" borderId="0"/>
    <xf numFmtId="0" fontId="33" fillId="0" borderId="0">
      <alignment vertical="center"/>
    </xf>
    <xf numFmtId="0" fontId="56" fillId="4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48" fillId="25" borderId="13" applyNumberFormat="0" applyAlignment="0" applyProtection="0">
      <alignment vertical="center"/>
    </xf>
    <xf numFmtId="176" fontId="0" fillId="0" borderId="0" applyFont="0" applyFill="0" applyBorder="0" applyAlignment="0" applyProtection="0"/>
    <xf numFmtId="0" fontId="61" fillId="0" borderId="0">
      <alignment vertical="center"/>
    </xf>
    <xf numFmtId="0" fontId="56" fillId="15" borderId="0" applyNumberFormat="0" applyBorder="0" applyAlignment="0" applyProtection="0">
      <alignment vertical="center"/>
    </xf>
    <xf numFmtId="0" fontId="61" fillId="0" borderId="0"/>
    <xf numFmtId="0" fontId="35" fillId="0" borderId="0"/>
    <xf numFmtId="0" fontId="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0" fillId="0" borderId="0"/>
    <xf numFmtId="0" fontId="60" fillId="0" borderId="0"/>
    <xf numFmtId="9" fontId="0" fillId="0" borderId="0" applyFont="0" applyFill="0" applyBorder="0" applyAlignment="0" applyProtection="0">
      <alignment vertical="center"/>
    </xf>
    <xf numFmtId="0" fontId="60" fillId="0" borderId="0"/>
    <xf numFmtId="178" fontId="3" fillId="0" borderId="4">
      <alignment vertical="center"/>
      <protection locked="0"/>
    </xf>
    <xf numFmtId="0" fontId="62" fillId="6" borderId="15" applyNumberFormat="0" applyAlignment="0" applyProtection="0">
      <alignment vertical="center"/>
    </xf>
    <xf numFmtId="0" fontId="16" fillId="3" borderId="9" applyNumberFormat="0" applyFont="0" applyAlignment="0" applyProtection="0">
      <alignment vertical="center"/>
    </xf>
    <xf numFmtId="0" fontId="0" fillId="0" borderId="0"/>
    <xf numFmtId="0" fontId="60" fillId="0" borderId="0"/>
    <xf numFmtId="0" fontId="63" fillId="0" borderId="19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64" fillId="0" borderId="19" applyNumberFormat="0" applyFill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6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34" fillId="0" borderId="0"/>
    <xf numFmtId="0" fontId="67" fillId="0" borderId="0" applyNumberFormat="0" applyFill="0" applyBorder="0" applyAlignment="0" applyProtection="0">
      <alignment vertical="center"/>
    </xf>
    <xf numFmtId="0" fontId="68" fillId="0" borderId="20">
      <alignment horizontal="left" vertical="center"/>
    </xf>
    <xf numFmtId="0" fontId="69" fillId="0" borderId="0" applyNumberFormat="0" applyFill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70" fillId="0" borderId="11" applyNumberFormat="0" applyFill="0" applyAlignment="0" applyProtection="0">
      <alignment vertical="center"/>
    </xf>
    <xf numFmtId="0" fontId="55" fillId="0" borderId="0" applyProtection="0"/>
    <xf numFmtId="0" fontId="10" fillId="0" borderId="22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1" fillId="0" borderId="23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68" fillId="0" borderId="0" applyProtection="0">
      <alignment vertical="center"/>
    </xf>
    <xf numFmtId="9" fontId="0" fillId="0" borderId="0" applyFont="0" applyFill="0" applyBorder="0" applyAlignment="0" applyProtection="0"/>
    <xf numFmtId="0" fontId="33" fillId="0" borderId="0">
      <alignment vertical="center"/>
    </xf>
    <xf numFmtId="0" fontId="0" fillId="0" borderId="0">
      <alignment vertical="center"/>
    </xf>
    <xf numFmtId="0" fontId="72" fillId="0" borderId="0" applyNumberFormat="0" applyFill="0" applyBorder="0" applyAlignment="0" applyProtection="0">
      <alignment vertical="center"/>
    </xf>
    <xf numFmtId="179" fontId="73" fillId="0" borderId="0" applyFill="0" applyBorder="0" applyAlignment="0"/>
    <xf numFmtId="0" fontId="34" fillId="0" borderId="0">
      <alignment vertical="center"/>
    </xf>
    <xf numFmtId="1" fontId="3" fillId="0" borderId="4">
      <alignment vertical="center"/>
      <protection locked="0"/>
    </xf>
    <xf numFmtId="0" fontId="16" fillId="0" borderId="0" applyNumberFormat="0" applyFill="0" applyBorder="0" applyAlignment="0" applyProtection="0">
      <alignment vertical="center"/>
    </xf>
    <xf numFmtId="1" fontId="60" fillId="0" borderId="0">
      <alignment vertical="center"/>
    </xf>
    <xf numFmtId="180" fontId="74" fillId="0" borderId="0"/>
    <xf numFmtId="37" fontId="75" fillId="0" borderId="0">
      <alignment vertical="center"/>
    </xf>
    <xf numFmtId="37" fontId="75" fillId="0" borderId="0"/>
    <xf numFmtId="0" fontId="54" fillId="9" borderId="0" applyNumberFormat="0" applyBorder="0" applyAlignment="0" applyProtection="0">
      <alignment vertical="center"/>
    </xf>
    <xf numFmtId="181" fontId="74" fillId="0" borderId="0">
      <alignment vertical="center"/>
    </xf>
    <xf numFmtId="182" fontId="60" fillId="0" borderId="0" applyFont="0" applyFill="0" applyBorder="0" applyAlignment="0" applyProtection="0"/>
    <xf numFmtId="0" fontId="56" fillId="16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0" borderId="4">
      <alignment horizontal="distributed" vertical="center" wrapText="1"/>
    </xf>
    <xf numFmtId="0" fontId="76" fillId="0" borderId="0" applyProtection="0">
      <alignment vertical="center"/>
    </xf>
    <xf numFmtId="183" fontId="0" fillId="0" borderId="0" applyFont="0" applyFill="0" applyBorder="0" applyAlignment="0" applyProtection="0">
      <alignment vertical="center"/>
    </xf>
    <xf numFmtId="179" fontId="73" fillId="0" borderId="0" applyFill="0" applyBorder="0" applyAlignment="0">
      <alignment vertical="center"/>
    </xf>
    <xf numFmtId="184" fontId="74" fillId="0" borderId="0"/>
    <xf numFmtId="41" fontId="60" fillId="0" borderId="0" applyFont="0" applyFill="0" applyBorder="0" applyAlignment="0" applyProtection="0"/>
    <xf numFmtId="0" fontId="54" fillId="12" borderId="0" applyNumberFormat="0" applyBorder="0" applyAlignment="0" applyProtection="0">
      <alignment vertical="center"/>
    </xf>
    <xf numFmtId="2" fontId="55" fillId="0" borderId="0" applyProtection="0"/>
    <xf numFmtId="185" fontId="0" fillId="0" borderId="0" applyFont="0" applyFill="0" applyBorder="0" applyAlignment="0" applyProtection="0">
      <alignment vertical="center"/>
    </xf>
    <xf numFmtId="0" fontId="68" fillId="0" borderId="25" applyNumberFormat="0" applyAlignment="0" applyProtection="0">
      <alignment horizontal="left" vertical="center"/>
    </xf>
    <xf numFmtId="0" fontId="54" fillId="4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184" fontId="74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181" fontId="74" fillId="0" borderId="0"/>
    <xf numFmtId="0" fontId="55" fillId="0" borderId="0" applyProtection="0">
      <alignment vertical="center"/>
    </xf>
    <xf numFmtId="180" fontId="74" fillId="0" borderId="0">
      <alignment vertical="center"/>
    </xf>
    <xf numFmtId="2" fontId="55" fillId="0" borderId="0" applyProtection="0">
      <alignment vertical="center"/>
    </xf>
    <xf numFmtId="0" fontId="76" fillId="0" borderId="0" applyProtection="0"/>
    <xf numFmtId="0" fontId="68" fillId="0" borderId="0" applyProtection="0"/>
    <xf numFmtId="0" fontId="77" fillId="0" borderId="0" applyNumberFormat="0" applyFill="0" applyBorder="0" applyAlignment="0" applyProtection="0">
      <alignment vertical="center"/>
    </xf>
    <xf numFmtId="0" fontId="73" fillId="0" borderId="0"/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0" fillId="0" borderId="0"/>
    <xf numFmtId="0" fontId="60" fillId="0" borderId="0"/>
    <xf numFmtId="0" fontId="0" fillId="0" borderId="0">
      <alignment vertical="center"/>
    </xf>
    <xf numFmtId="0" fontId="60" fillId="0" borderId="0"/>
    <xf numFmtId="0" fontId="35" fillId="0" borderId="0">
      <alignment vertical="center"/>
    </xf>
    <xf numFmtId="0" fontId="60" fillId="0" borderId="0"/>
    <xf numFmtId="0" fontId="60" fillId="0" borderId="0"/>
    <xf numFmtId="0" fontId="0" fillId="0" borderId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79" fillId="7" borderId="0" applyNumberFormat="0" applyBorder="0" applyAlignment="0" applyProtection="0">
      <alignment vertical="center"/>
    </xf>
    <xf numFmtId="0" fontId="80" fillId="0" borderId="0">
      <alignment vertical="center"/>
    </xf>
    <xf numFmtId="186" fontId="0" fillId="0" borderId="0" applyFont="0" applyFill="0" applyBorder="0" applyAlignment="0" applyProtection="0">
      <alignment vertical="center"/>
    </xf>
    <xf numFmtId="187" fontId="0" fillId="0" borderId="0" applyFont="0" applyFill="0" applyBorder="0" applyAlignment="0" applyProtection="0">
      <alignment vertical="center"/>
    </xf>
    <xf numFmtId="188" fontId="0" fillId="0" borderId="0" applyFont="0" applyFill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0" fillId="0" borderId="0" applyFont="0" applyFill="0" applyBorder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82" fillId="0" borderId="0">
      <alignment vertical="center"/>
    </xf>
    <xf numFmtId="0" fontId="80" fillId="0" borderId="0"/>
    <xf numFmtId="0" fontId="16" fillId="0" borderId="0" applyNumberFormat="0" applyFont="0" applyFill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</cellStyleXfs>
  <cellXfs count="252">
    <xf numFmtId="0" fontId="0" fillId="0" borderId="0" xfId="0" applyAlignment="1">
      <alignment vertical="center"/>
    </xf>
    <xf numFmtId="0" fontId="0" fillId="0" borderId="0" xfId="153" applyFont="1">
      <alignment vertical="center"/>
    </xf>
    <xf numFmtId="0" fontId="1" fillId="0" borderId="0" xfId="130" applyFont="1" applyFill="1" applyBorder="1" applyAlignment="1">
      <alignment vertical="center"/>
    </xf>
    <xf numFmtId="0" fontId="2" fillId="0" borderId="0" xfId="153" applyFont="1" applyBorder="1" applyAlignment="1">
      <alignment horizontal="center" vertical="center" wrapText="1"/>
    </xf>
    <xf numFmtId="0" fontId="3" fillId="0" borderId="0" xfId="153" applyFont="1" applyBorder="1" applyAlignment="1">
      <alignment horizontal="right" vertical="center" wrapText="1"/>
    </xf>
    <xf numFmtId="0" fontId="4" fillId="0" borderId="1" xfId="153" applyFont="1" applyBorder="1" applyAlignment="1">
      <alignment horizontal="center" vertical="center" wrapText="1"/>
    </xf>
    <xf numFmtId="0" fontId="5" fillId="0" borderId="1" xfId="153" applyFont="1" applyBorder="1" applyAlignment="1">
      <alignment horizontal="left" vertical="center" wrapText="1"/>
    </xf>
    <xf numFmtId="190" fontId="5" fillId="0" borderId="2" xfId="153" applyNumberFormat="1" applyFont="1" applyBorder="1" applyAlignment="1">
      <alignment horizontal="right" vertical="center" wrapText="1"/>
    </xf>
    <xf numFmtId="0" fontId="3" fillId="0" borderId="3" xfId="153" applyFont="1" applyBorder="1" applyAlignment="1">
      <alignment horizontal="left" vertical="center" wrapText="1" indent="1"/>
    </xf>
    <xf numFmtId="0" fontId="0" fillId="0" borderId="4" xfId="153" applyFont="1" applyBorder="1" applyAlignment="1">
      <alignment horizontal="right" vertical="center"/>
    </xf>
    <xf numFmtId="0" fontId="5" fillId="0" borderId="3" xfId="153" applyFont="1" applyBorder="1" applyAlignment="1">
      <alignment horizontal="left" vertical="center" wrapText="1"/>
    </xf>
    <xf numFmtId="190" fontId="5" fillId="0" borderId="4" xfId="153" applyNumberFormat="1" applyFont="1" applyBorder="1" applyAlignment="1">
      <alignment horizontal="right" vertical="center" wrapText="1"/>
    </xf>
    <xf numFmtId="0" fontId="3" fillId="0" borderId="1" xfId="153" applyFont="1" applyBorder="1" applyAlignment="1">
      <alignment horizontal="left" vertical="center" wrapText="1" indent="1"/>
    </xf>
    <xf numFmtId="190" fontId="3" fillId="0" borderId="5" xfId="153" applyNumberFormat="1" applyFont="1" applyBorder="1" applyAlignment="1">
      <alignment horizontal="right" vertical="center" wrapText="1"/>
    </xf>
    <xf numFmtId="190" fontId="3" fillId="0" borderId="1" xfId="153" applyNumberFormat="1" applyFont="1" applyFill="1" applyBorder="1" applyAlignment="1">
      <alignment horizontal="right" vertical="center" wrapText="1"/>
    </xf>
    <xf numFmtId="190" fontId="5" fillId="0" borderId="1" xfId="153" applyNumberFormat="1" applyFont="1" applyBorder="1" applyAlignment="1">
      <alignment horizontal="right" vertical="center" wrapText="1"/>
    </xf>
    <xf numFmtId="190" fontId="3" fillId="0" borderId="1" xfId="153" applyNumberFormat="1" applyFont="1" applyBorder="1" applyAlignment="1">
      <alignment horizontal="right" vertical="center" wrapText="1"/>
    </xf>
    <xf numFmtId="0" fontId="2" fillId="0" borderId="0" xfId="153" applyFont="1" applyAlignment="1">
      <alignment horizontal="center" vertical="center" wrapText="1"/>
    </xf>
    <xf numFmtId="0" fontId="6" fillId="0" borderId="0" xfId="153" applyFont="1" applyBorder="1" applyAlignment="1">
      <alignment vertical="center" wrapText="1"/>
    </xf>
    <xf numFmtId="0" fontId="3" fillId="0" borderId="1" xfId="153" applyFont="1" applyBorder="1" applyAlignment="1">
      <alignment vertical="center" wrapText="1"/>
    </xf>
    <xf numFmtId="4" fontId="3" fillId="0" borderId="1" xfId="153" applyNumberFormat="1" applyFont="1" applyBorder="1" applyAlignment="1">
      <alignment vertical="center" wrapText="1"/>
    </xf>
    <xf numFmtId="0" fontId="0" fillId="0" borderId="0" xfId="153" applyFont="1" applyAlignment="1">
      <alignment vertical="center" wrapText="1"/>
    </xf>
    <xf numFmtId="0" fontId="5" fillId="0" borderId="1" xfId="153" applyFont="1" applyBorder="1" applyAlignment="1">
      <alignment vertical="center" wrapText="1"/>
    </xf>
    <xf numFmtId="0" fontId="0" fillId="0" borderId="0" xfId="153" applyFont="1" applyAlignment="1">
      <alignment horizontal="left" vertical="center" wrapText="1"/>
    </xf>
    <xf numFmtId="0" fontId="0" fillId="0" borderId="0" xfId="152" applyAlignment="1">
      <alignment vertical="center"/>
    </xf>
    <xf numFmtId="0" fontId="0" fillId="0" borderId="0" xfId="154" applyAlignment="1"/>
    <xf numFmtId="0" fontId="0" fillId="0" borderId="0" xfId="154" applyFill="1" applyAlignment="1"/>
    <xf numFmtId="0" fontId="1" fillId="0" borderId="0" xfId="154" applyFont="1" applyAlignment="1">
      <alignment vertical="center"/>
    </xf>
    <xf numFmtId="0" fontId="7" fillId="0" borderId="0" xfId="154" applyNumberFormat="1" applyFont="1" applyFill="1" applyBorder="1" applyAlignment="1" applyProtection="1">
      <alignment horizontal="center" vertical="center"/>
    </xf>
    <xf numFmtId="0" fontId="0" fillId="0" borderId="0" xfId="154" applyNumberFormat="1" applyFont="1" applyFill="1" applyBorder="1" applyAlignment="1" applyProtection="1"/>
    <xf numFmtId="0" fontId="8" fillId="0" borderId="0" xfId="164" applyFont="1">
      <alignment vertical="center"/>
    </xf>
    <xf numFmtId="0" fontId="0" fillId="0" borderId="0" xfId="164">
      <alignment vertical="center"/>
    </xf>
    <xf numFmtId="191" fontId="3" fillId="0" borderId="0" xfId="164" applyNumberFormat="1" applyFont="1" applyAlignment="1">
      <alignment horizontal="right" vertical="center"/>
    </xf>
    <xf numFmtId="0" fontId="9" fillId="0" borderId="4" xfId="154" applyNumberFormat="1" applyFont="1" applyFill="1" applyBorder="1" applyAlignment="1" applyProtection="1">
      <alignment horizontal="center" vertical="center" wrapText="1"/>
    </xf>
    <xf numFmtId="191" fontId="4" fillId="0" borderId="4" xfId="164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" xfId="154" applyNumberFormat="1" applyFont="1" applyFill="1" applyBorder="1" applyAlignment="1" applyProtection="1">
      <alignment horizontal="left" vertical="center" wrapText="1"/>
    </xf>
    <xf numFmtId="192" fontId="10" fillId="0" borderId="4" xfId="154" applyNumberFormat="1" applyFont="1" applyFill="1" applyBorder="1" applyAlignment="1" applyProtection="1">
      <alignment vertical="center" wrapText="1"/>
    </xf>
    <xf numFmtId="1" fontId="5" fillId="0" borderId="4" xfId="83" applyNumberFormat="1" applyFont="1" applyFill="1" applyBorder="1" applyAlignment="1" applyProtection="1">
      <alignment vertical="center" wrapText="1"/>
    </xf>
    <xf numFmtId="49" fontId="3" fillId="0" borderId="4" xfId="89" applyNumberFormat="1" applyFont="1" applyBorder="1" applyAlignment="1">
      <alignment vertical="center"/>
    </xf>
    <xf numFmtId="49" fontId="3" fillId="0" borderId="4" xfId="157" applyNumberFormat="1" applyFont="1" applyBorder="1" applyAlignment="1">
      <alignment vertical="center"/>
    </xf>
    <xf numFmtId="49" fontId="3" fillId="0" borderId="4" xfId="160" applyNumberFormat="1" applyFont="1" applyBorder="1" applyAlignment="1">
      <alignment vertical="center"/>
    </xf>
    <xf numFmtId="49" fontId="3" fillId="0" borderId="4" xfId="81" applyNumberFormat="1" applyFont="1" applyBorder="1" applyAlignment="1">
      <alignment vertical="center"/>
    </xf>
    <xf numFmtId="192" fontId="11" fillId="0" borderId="4" xfId="154" applyNumberFormat="1" applyFont="1" applyFill="1" applyBorder="1" applyAlignment="1" applyProtection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49" fontId="3" fillId="0" borderId="4" xfId="82" applyNumberFormat="1" applyFont="1" applyBorder="1" applyAlignment="1">
      <alignment vertical="center"/>
    </xf>
    <xf numFmtId="0" fontId="3" fillId="0" borderId="4" xfId="154" applyFont="1" applyFill="1" applyBorder="1" applyAlignment="1">
      <alignment vertical="center"/>
    </xf>
    <xf numFmtId="192" fontId="13" fillId="0" borderId="4" xfId="154" applyNumberFormat="1" applyFont="1" applyFill="1" applyBorder="1" applyAlignment="1" applyProtection="1">
      <alignment horizontal="right" vertical="center" wrapText="1"/>
    </xf>
    <xf numFmtId="49" fontId="3" fillId="0" borderId="4" xfId="65" applyNumberFormat="1" applyFont="1" applyBorder="1" applyAlignment="1">
      <alignment vertical="center"/>
    </xf>
    <xf numFmtId="0" fontId="3" fillId="0" borderId="4" xfId="154" applyFont="1" applyBorder="1" applyAlignment="1">
      <alignment vertical="center"/>
    </xf>
    <xf numFmtId="49" fontId="3" fillId="0" borderId="4" xfId="84" applyNumberFormat="1" applyFont="1" applyBorder="1" applyAlignment="1">
      <alignment vertical="center"/>
    </xf>
    <xf numFmtId="0" fontId="14" fillId="0" borderId="4" xfId="129" applyFont="1" applyBorder="1" applyAlignment="1">
      <alignment horizontal="center" vertical="center"/>
    </xf>
    <xf numFmtId="0" fontId="14" fillId="0" borderId="4" xfId="129" applyFont="1" applyBorder="1">
      <alignment vertical="center"/>
    </xf>
    <xf numFmtId="0" fontId="15" fillId="0" borderId="0" xfId="152" applyFont="1" applyAlignment="1">
      <alignment horizontal="left" vertical="center" wrapText="1"/>
    </xf>
    <xf numFmtId="0" fontId="0" fillId="0" borderId="0" xfId="154" applyFill="1" applyAlignment="1">
      <alignment horizontal="right"/>
    </xf>
    <xf numFmtId="0" fontId="0" fillId="0" borderId="0" xfId="154" applyAlignment="1">
      <alignment horizontal="right"/>
    </xf>
    <xf numFmtId="0" fontId="7" fillId="0" borderId="0" xfId="154" applyNumberFormat="1" applyFont="1" applyFill="1" applyBorder="1" applyAlignment="1" applyProtection="1">
      <alignment horizontal="right" vertical="center"/>
    </xf>
    <xf numFmtId="0" fontId="8" fillId="0" borderId="0" xfId="164" applyFont="1" applyAlignment="1">
      <alignment horizontal="right" vertical="center"/>
    </xf>
    <xf numFmtId="0" fontId="0" fillId="0" borderId="0" xfId="164" applyAlignment="1">
      <alignment horizontal="right" vertical="center"/>
    </xf>
    <xf numFmtId="191" fontId="4" fillId="0" borderId="4" xfId="164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192" fontId="10" fillId="0" borderId="4" xfId="154" applyNumberFormat="1" applyFont="1" applyFill="1" applyBorder="1" applyAlignment="1" applyProtection="1">
      <alignment horizontal="right" vertical="center" wrapText="1"/>
    </xf>
    <xf numFmtId="192" fontId="5" fillId="0" borderId="4" xfId="83" applyNumberFormat="1" applyFont="1" applyFill="1" applyBorder="1" applyAlignment="1" applyProtection="1">
      <alignment horizontal="right" vertical="center" wrapText="1"/>
    </xf>
    <xf numFmtId="0" fontId="16" fillId="0" borderId="4" xfId="154" applyNumberFormat="1" applyFont="1" applyFill="1" applyBorder="1" applyAlignment="1" applyProtection="1">
      <alignment horizontal="left" vertical="center" wrapText="1"/>
    </xf>
    <xf numFmtId="0" fontId="5" fillId="0" borderId="4" xfId="154" applyFont="1" applyFill="1" applyBorder="1" applyAlignment="1">
      <alignment horizontal="right" vertical="center"/>
    </xf>
    <xf numFmtId="0" fontId="3" fillId="0" borderId="4" xfId="154" applyFont="1" applyFill="1" applyBorder="1" applyAlignment="1">
      <alignment horizontal="right" vertical="center"/>
    </xf>
    <xf numFmtId="0" fontId="3" fillId="0" borderId="4" xfId="154" applyFont="1" applyBorder="1" applyAlignment="1">
      <alignment horizontal="right" vertical="center"/>
    </xf>
    <xf numFmtId="0" fontId="3" fillId="0" borderId="4" xfId="154" applyFont="1" applyBorder="1" applyAlignment="1">
      <alignment horizontal="left" vertical="center"/>
    </xf>
    <xf numFmtId="0" fontId="14" fillId="0" borderId="4" xfId="129" applyFont="1" applyBorder="1" applyAlignment="1">
      <alignment horizontal="right" vertical="center"/>
    </xf>
    <xf numFmtId="0" fontId="17" fillId="0" borderId="0" xfId="164" applyFont="1" applyAlignment="1">
      <alignment horizontal="center" vertical="center"/>
    </xf>
    <xf numFmtId="0" fontId="3" fillId="0" borderId="0" xfId="164" applyFont="1">
      <alignment vertical="center"/>
    </xf>
    <xf numFmtId="0" fontId="5" fillId="0" borderId="0" xfId="164" applyFont="1">
      <alignment vertical="center"/>
    </xf>
    <xf numFmtId="191" fontId="0" fillId="0" borderId="0" xfId="164" applyNumberFormat="1">
      <alignment vertical="center"/>
    </xf>
    <xf numFmtId="0" fontId="1" fillId="0" borderId="0" xfId="164" applyFont="1">
      <alignment vertical="center"/>
    </xf>
    <xf numFmtId="0" fontId="2" fillId="0" borderId="0" xfId="164" applyFont="1" applyAlignment="1">
      <alignment horizontal="center" vertical="center"/>
    </xf>
    <xf numFmtId="0" fontId="0" fillId="0" borderId="0" xfId="164" applyFont="1">
      <alignment vertical="center"/>
    </xf>
    <xf numFmtId="191" fontId="3" fillId="0" borderId="4" xfId="164" applyNumberFormat="1" applyFont="1" applyBorder="1">
      <alignment vertical="center"/>
    </xf>
    <xf numFmtId="3" fontId="3" fillId="0" borderId="4" xfId="77" applyNumberFormat="1" applyFont="1" applyBorder="1" applyAlignment="1">
      <alignment vertical="center"/>
    </xf>
    <xf numFmtId="3" fontId="3" fillId="0" borderId="4" xfId="77" applyNumberFormat="1" applyFont="1" applyBorder="1" applyAlignment="1">
      <alignment horizontal="right" vertical="center"/>
    </xf>
    <xf numFmtId="0" fontId="12" fillId="0" borderId="0" xfId="164" applyFont="1">
      <alignment vertical="center"/>
    </xf>
    <xf numFmtId="0" fontId="3" fillId="0" borderId="4" xfId="164" applyFont="1" applyBorder="1">
      <alignment vertical="center"/>
    </xf>
    <xf numFmtId="3" fontId="3" fillId="0" borderId="4" xfId="164" applyNumberFormat="1" applyFont="1" applyBorder="1" applyAlignment="1">
      <alignment horizontal="right" vertical="center"/>
    </xf>
    <xf numFmtId="191" fontId="3" fillId="0" borderId="4" xfId="164" applyNumberFormat="1" applyFont="1" applyBorder="1" applyAlignment="1">
      <alignment horizontal="right" vertical="center"/>
    </xf>
    <xf numFmtId="0" fontId="3" fillId="0" borderId="4" xfId="164" applyFont="1" applyFill="1" applyBorder="1">
      <alignment vertical="center"/>
    </xf>
    <xf numFmtId="0" fontId="18" fillId="0" borderId="0" xfId="164" applyFont="1">
      <alignment vertical="center"/>
    </xf>
    <xf numFmtId="0" fontId="19" fillId="0" borderId="4" xfId="129" applyFont="1" applyBorder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129" applyFont="1" applyAlignment="1">
      <alignment horizontal="center" vertical="center"/>
    </xf>
    <xf numFmtId="0" fontId="20" fillId="0" borderId="0" xfId="129" applyFont="1" applyAlignment="1">
      <alignment vertical="center"/>
    </xf>
    <xf numFmtId="0" fontId="16" fillId="0" borderId="0" xfId="129">
      <alignment vertical="center"/>
    </xf>
    <xf numFmtId="0" fontId="16" fillId="0" borderId="0" xfId="129" applyFont="1" applyBorder="1" applyAlignment="1">
      <alignment horizontal="right" vertical="center"/>
    </xf>
    <xf numFmtId="0" fontId="21" fillId="0" borderId="4" xfId="129" applyFont="1" applyBorder="1" applyAlignment="1">
      <alignment horizontal="center" vertical="center"/>
    </xf>
    <xf numFmtId="0" fontId="9" fillId="0" borderId="4" xfId="129" applyFont="1" applyBorder="1" applyAlignment="1">
      <alignment horizontal="center" vertical="center"/>
    </xf>
    <xf numFmtId="193" fontId="4" fillId="0" borderId="4" xfId="75" applyNumberFormat="1" applyFont="1" applyBorder="1" applyAlignment="1" applyProtection="1">
      <alignment horizontal="center" vertical="center"/>
      <protection locked="0"/>
    </xf>
    <xf numFmtId="0" fontId="0" fillId="0" borderId="4" xfId="127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6" fillId="0" borderId="0" xfId="129" applyFont="1" applyBorder="1" applyAlignment="1">
      <alignment horizontal="center" vertical="center"/>
    </xf>
    <xf numFmtId="0" fontId="16" fillId="0" borderId="0" xfId="129" applyBorder="1">
      <alignment vertical="center"/>
    </xf>
    <xf numFmtId="0" fontId="22" fillId="0" borderId="0" xfId="129" applyFont="1" applyBorder="1" applyAlignment="1">
      <alignment vertical="center"/>
    </xf>
    <xf numFmtId="0" fontId="9" fillId="0" borderId="4" xfId="129" applyFont="1" applyBorder="1" applyAlignment="1">
      <alignment horizontal="center" vertical="center" wrapText="1"/>
    </xf>
    <xf numFmtId="49" fontId="23" fillId="0" borderId="4" xfId="158" applyNumberFormat="1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3" fontId="3" fillId="0" borderId="4" xfId="155" applyNumberFormat="1" applyFont="1" applyFill="1" applyBorder="1" applyAlignment="1" applyProtection="1">
      <alignment vertical="center"/>
    </xf>
    <xf numFmtId="0" fontId="23" fillId="0" borderId="4" xfId="0" applyFont="1" applyBorder="1" applyAlignment="1">
      <alignment vertical="center"/>
    </xf>
    <xf numFmtId="0" fontId="19" fillId="2" borderId="4" xfId="129" applyFont="1" applyFill="1" applyBorder="1">
      <alignment vertical="center"/>
    </xf>
    <xf numFmtId="0" fontId="22" fillId="0" borderId="0" xfId="129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9" fillId="0" borderId="4" xfId="129" applyFont="1" applyBorder="1" applyAlignment="1">
      <alignment vertical="center" wrapText="1"/>
    </xf>
    <xf numFmtId="0" fontId="10" fillId="0" borderId="4" xfId="129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6" fillId="0" borderId="0" xfId="129" applyBorder="1" applyAlignment="1">
      <alignment horizontal="right" vertical="center"/>
    </xf>
    <xf numFmtId="0" fontId="13" fillId="0" borderId="4" xfId="129" applyFont="1" applyBorder="1" applyAlignment="1">
      <alignment horizontal="right" vertical="center" wrapText="1"/>
    </xf>
    <xf numFmtId="0" fontId="16" fillId="0" borderId="4" xfId="129" applyFont="1" applyFill="1" applyBorder="1" applyAlignment="1">
      <alignment vertical="center"/>
    </xf>
    <xf numFmtId="0" fontId="19" fillId="0" borderId="4" xfId="129" applyFont="1" applyFill="1" applyBorder="1">
      <alignment vertical="center"/>
    </xf>
    <xf numFmtId="0" fontId="13" fillId="0" borderId="4" xfId="129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right" vertical="center" wrapText="1"/>
    </xf>
    <xf numFmtId="3" fontId="24" fillId="0" borderId="4" xfId="155" applyNumberFormat="1" applyFont="1" applyFill="1" applyBorder="1" applyAlignment="1" applyProtection="1">
      <alignment vertical="center"/>
    </xf>
    <xf numFmtId="0" fontId="11" fillId="0" borderId="4" xfId="129" applyFont="1" applyBorder="1" applyAlignment="1">
      <alignment vertical="center" wrapText="1"/>
    </xf>
    <xf numFmtId="0" fontId="19" fillId="0" borderId="4" xfId="129" applyFont="1" applyBorder="1" applyAlignment="1">
      <alignment horizontal="left" vertical="center" indent="2"/>
    </xf>
    <xf numFmtId="0" fontId="13" fillId="0" borderId="4" xfId="129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4" fillId="0" borderId="4" xfId="95" applyFont="1" applyFill="1" applyBorder="1" applyAlignment="1">
      <alignment horizontal="center" vertical="center" wrapText="1"/>
    </xf>
    <xf numFmtId="0" fontId="14" fillId="0" borderId="4" xfId="129" applyFont="1" applyBorder="1" applyAlignment="1">
      <alignment horizontal="left" vertical="center"/>
    </xf>
    <xf numFmtId="0" fontId="23" fillId="0" borderId="4" xfId="95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3" fontId="12" fillId="0" borderId="4" xfId="156" applyNumberFormat="1" applyFont="1" applyFill="1" applyBorder="1" applyAlignment="1" applyProtection="1">
      <alignment vertical="center"/>
    </xf>
    <xf numFmtId="0" fontId="18" fillId="0" borderId="0" xfId="0" applyFont="1" applyAlignment="1">
      <alignment vertical="center"/>
    </xf>
    <xf numFmtId="0" fontId="19" fillId="0" borderId="4" xfId="129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7" fillId="0" borderId="0" xfId="129" applyFont="1" applyAlignment="1">
      <alignment horizontal="right" vertical="center"/>
    </xf>
    <xf numFmtId="0" fontId="21" fillId="0" borderId="4" xfId="129" applyFont="1" applyBorder="1" applyAlignment="1">
      <alignment horizontal="center" vertical="center" wrapText="1"/>
    </xf>
    <xf numFmtId="0" fontId="26" fillId="0" borderId="4" xfId="129" applyFont="1" applyBorder="1" applyAlignment="1">
      <alignment horizontal="right" vertical="center" wrapText="1"/>
    </xf>
    <xf numFmtId="0" fontId="25" fillId="0" borderId="4" xfId="0" applyFont="1" applyBorder="1" applyAlignment="1">
      <alignment horizontal="right" vertical="center" wrapText="1"/>
    </xf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27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4" xfId="112" applyFont="1" applyBorder="1" applyAlignment="1">
      <alignment horizontal="center" vertical="center"/>
    </xf>
    <xf numFmtId="0" fontId="12" fillId="0" borderId="4" xfId="94" applyFont="1" applyBorder="1" applyAlignment="1">
      <alignment vertical="center"/>
    </xf>
    <xf numFmtId="0" fontId="28" fillId="0" borderId="4" xfId="94" applyFont="1" applyBorder="1" applyAlignment="1">
      <alignment horizontal="right" vertical="center" wrapText="1"/>
    </xf>
    <xf numFmtId="0" fontId="12" fillId="0" borderId="4" xfId="94" applyFont="1" applyBorder="1" applyAlignment="1">
      <alignment horizontal="left" vertical="center" wrapText="1"/>
    </xf>
    <xf numFmtId="0" fontId="18" fillId="0" borderId="0" xfId="0" applyFont="1">
      <alignment vertical="center"/>
    </xf>
    <xf numFmtId="0" fontId="23" fillId="0" borderId="4" xfId="94" applyFont="1" applyBorder="1" applyAlignment="1">
      <alignment horizontal="center" vertical="center"/>
    </xf>
    <xf numFmtId="0" fontId="29" fillId="0" borderId="4" xfId="94" applyFont="1" applyBorder="1" applyAlignment="1">
      <alignment horizontal="right" vertical="center" wrapText="1"/>
    </xf>
    <xf numFmtId="0" fontId="3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77" applyAlignment="1">
      <alignment vertical="center"/>
    </xf>
    <xf numFmtId="0" fontId="2" fillId="0" borderId="0" xfId="159" applyFont="1" applyAlignment="1">
      <alignment horizontal="center" vertical="center"/>
    </xf>
    <xf numFmtId="0" fontId="0" fillId="0" borderId="0" xfId="127" applyAlignment="1">
      <alignment horizontal="center" vertical="center"/>
    </xf>
    <xf numFmtId="0" fontId="3" fillId="0" borderId="0" xfId="127" applyFont="1" applyAlignment="1">
      <alignment horizontal="right" vertical="center"/>
    </xf>
    <xf numFmtId="0" fontId="4" fillId="0" borderId="4" xfId="127" applyFont="1" applyBorder="1" applyAlignment="1">
      <alignment horizontal="center" vertical="center"/>
    </xf>
    <xf numFmtId="0" fontId="5" fillId="0" borderId="4" xfId="127" applyFont="1" applyBorder="1" applyAlignment="1">
      <alignment horizontal="right" vertical="center"/>
    </xf>
    <xf numFmtId="49" fontId="3" fillId="0" borderId="4" xfId="127" applyNumberFormat="1" applyFont="1" applyBorder="1" applyAlignment="1">
      <alignment horizontal="right" vertical="center"/>
    </xf>
    <xf numFmtId="0" fontId="3" fillId="0" borderId="4" xfId="127" applyFont="1" applyBorder="1" applyAlignment="1">
      <alignment vertical="center"/>
    </xf>
    <xf numFmtId="0" fontId="5" fillId="0" borderId="4" xfId="127" applyFont="1" applyBorder="1" applyAlignment="1">
      <alignment horizontal="center" vertical="center"/>
    </xf>
    <xf numFmtId="49" fontId="5" fillId="0" borderId="4" xfId="127" applyNumberFormat="1" applyFont="1" applyBorder="1" applyAlignment="1">
      <alignment horizontal="right" vertical="center"/>
    </xf>
    <xf numFmtId="0" fontId="5" fillId="0" borderId="4" xfId="127" applyFont="1" applyBorder="1" applyAlignment="1">
      <alignment vertical="center"/>
    </xf>
    <xf numFmtId="0" fontId="31" fillId="0" borderId="6" xfId="127" applyFont="1" applyBorder="1" applyAlignment="1">
      <alignment vertical="center" wrapText="1"/>
    </xf>
    <xf numFmtId="0" fontId="0" fillId="0" borderId="0" xfId="159" applyFont="1" applyAlignment="1">
      <alignment horizontal="center" vertical="center"/>
    </xf>
    <xf numFmtId="0" fontId="4" fillId="0" borderId="4" xfId="159" applyFont="1" applyBorder="1" applyAlignment="1">
      <alignment horizontal="center" vertical="center" wrapText="1"/>
    </xf>
    <xf numFmtId="0" fontId="23" fillId="0" borderId="4" xfId="159" applyFont="1" applyBorder="1">
      <alignment vertical="center"/>
    </xf>
    <xf numFmtId="0" fontId="12" fillId="0" borderId="4" xfId="159" applyFont="1" applyBorder="1" applyAlignment="1">
      <alignment horizontal="left" vertical="center" indent="1"/>
    </xf>
    <xf numFmtId="0" fontId="12" fillId="0" borderId="4" xfId="159" applyFont="1" applyBorder="1">
      <alignment vertical="center"/>
    </xf>
    <xf numFmtId="0" fontId="12" fillId="2" borderId="4" xfId="159" applyFont="1" applyFill="1" applyBorder="1" applyAlignment="1">
      <alignment horizontal="left" vertical="center" indent="1"/>
    </xf>
    <xf numFmtId="0" fontId="0" fillId="0" borderId="0" xfId="0" applyAlignment="1">
      <alignment vertical="center" wrapText="1"/>
    </xf>
    <xf numFmtId="0" fontId="12" fillId="0" borderId="4" xfId="0" applyFont="1" applyFill="1" applyBorder="1" applyAlignment="1">
      <alignment vertical="center"/>
    </xf>
    <xf numFmtId="0" fontId="23" fillId="0" borderId="4" xfId="0" applyFont="1" applyBorder="1" applyAlignment="1">
      <alignment horizontal="center" vertical="center"/>
    </xf>
    <xf numFmtId="0" fontId="31" fillId="0" borderId="6" xfId="0" applyFont="1" applyBorder="1" applyAlignment="1">
      <alignment horizontal="left" vertical="center" wrapText="1"/>
    </xf>
    <xf numFmtId="0" fontId="32" fillId="0" borderId="0" xfId="66" applyFont="1">
      <alignment vertical="center"/>
    </xf>
    <xf numFmtId="0" fontId="33" fillId="0" borderId="0" xfId="66">
      <alignment vertical="center"/>
    </xf>
    <xf numFmtId="0" fontId="33" fillId="0" borderId="0" xfId="66" applyAlignment="1">
      <alignment horizontal="right" vertical="center"/>
    </xf>
    <xf numFmtId="0" fontId="21" fillId="0" borderId="0" xfId="66" applyFont="1">
      <alignment vertical="center"/>
    </xf>
    <xf numFmtId="0" fontId="7" fillId="0" borderId="0" xfId="66" applyFont="1" applyAlignment="1">
      <alignment horizontal="center" vertical="center"/>
    </xf>
    <xf numFmtId="0" fontId="7" fillId="0" borderId="0" xfId="66" applyFont="1" applyAlignment="1">
      <alignment horizontal="right" vertical="center"/>
    </xf>
    <xf numFmtId="0" fontId="33" fillId="0" borderId="0" xfId="66" applyAlignment="1">
      <alignment horizontal="left" vertical="center" wrapText="1"/>
    </xf>
    <xf numFmtId="0" fontId="16" fillId="0" borderId="0" xfId="66" applyFont="1" applyAlignment="1">
      <alignment horizontal="right" vertical="center"/>
    </xf>
    <xf numFmtId="0" fontId="9" fillId="0" borderId="4" xfId="66" applyFont="1" applyFill="1" applyBorder="1" applyAlignment="1">
      <alignment horizontal="center" vertical="center" wrapText="1"/>
    </xf>
    <xf numFmtId="0" fontId="4" fillId="0" borderId="4" xfId="95" applyFont="1" applyFill="1" applyBorder="1" applyAlignment="1">
      <alignment horizontal="right" vertical="center" wrapText="1"/>
    </xf>
    <xf numFmtId="49" fontId="23" fillId="0" borderId="4" xfId="163" applyNumberFormat="1" applyFont="1" applyBorder="1" applyAlignment="1">
      <alignment horizontal="left" vertical="center" wrapText="1"/>
    </xf>
    <xf numFmtId="0" fontId="11" fillId="0" borderId="4" xfId="66" applyFont="1" applyBorder="1" applyAlignment="1">
      <alignment horizontal="right" vertical="center" wrapText="1"/>
    </xf>
    <xf numFmtId="49" fontId="12" fillId="0" borderId="4" xfId="163" applyNumberFormat="1" applyFont="1" applyBorder="1" applyAlignment="1">
      <alignment horizontal="left" vertical="center" wrapText="1" indent="1"/>
    </xf>
    <xf numFmtId="0" fontId="13" fillId="0" borderId="4" xfId="66" applyFont="1" applyBorder="1" applyAlignment="1">
      <alignment horizontal="right" vertical="center" wrapText="1"/>
    </xf>
    <xf numFmtId="0" fontId="18" fillId="0" borderId="0" xfId="66" applyFont="1">
      <alignment vertical="center"/>
    </xf>
    <xf numFmtId="0" fontId="14" fillId="0" borderId="4" xfId="66" applyFont="1" applyBorder="1" applyAlignment="1">
      <alignment horizontal="right" vertical="center" wrapText="1"/>
    </xf>
    <xf numFmtId="0" fontId="19" fillId="0" borderId="4" xfId="66" applyFont="1" applyBorder="1" applyAlignment="1">
      <alignment horizontal="right" vertical="center" wrapText="1"/>
    </xf>
    <xf numFmtId="0" fontId="14" fillId="0" borderId="4" xfId="66" applyFont="1" applyFill="1" applyBorder="1" applyAlignment="1">
      <alignment horizontal="center" vertical="center" wrapText="1"/>
    </xf>
    <xf numFmtId="0" fontId="23" fillId="0" borderId="4" xfId="95" applyFont="1" applyFill="1" applyBorder="1" applyAlignment="1">
      <alignment horizontal="right" vertical="center" wrapText="1"/>
    </xf>
    <xf numFmtId="0" fontId="33" fillId="0" borderId="0" xfId="111">
      <alignment vertical="center"/>
    </xf>
    <xf numFmtId="0" fontId="21" fillId="0" borderId="0" xfId="111" applyFont="1">
      <alignment vertical="center"/>
    </xf>
    <xf numFmtId="0" fontId="7" fillId="0" borderId="0" xfId="111" applyFont="1" applyAlignment="1">
      <alignment horizontal="center" vertical="center"/>
    </xf>
    <xf numFmtId="0" fontId="9" fillId="0" borderId="4" xfId="111" applyFont="1" applyFill="1" applyBorder="1" applyAlignment="1">
      <alignment horizontal="center" vertical="center"/>
    </xf>
    <xf numFmtId="0" fontId="19" fillId="0" borderId="4" xfId="151" applyFont="1" applyFill="1" applyBorder="1" applyAlignment="1">
      <alignment horizontal="left" vertical="center"/>
    </xf>
    <xf numFmtId="1" fontId="13" fillId="0" borderId="4" xfId="111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 wrapText="1"/>
    </xf>
    <xf numFmtId="49" fontId="34" fillId="0" borderId="0" xfId="162" applyNumberFormat="1" applyFont="1"/>
    <xf numFmtId="1" fontId="33" fillId="0" borderId="0" xfId="111" applyNumberFormat="1">
      <alignment vertical="center"/>
    </xf>
    <xf numFmtId="1" fontId="18" fillId="0" borderId="0" xfId="111" applyNumberFormat="1" applyFont="1">
      <alignment vertical="center"/>
    </xf>
    <xf numFmtId="0" fontId="14" fillId="0" borderId="4" xfId="111" applyFont="1" applyFill="1" applyBorder="1" applyAlignment="1">
      <alignment horizontal="center" vertical="center"/>
    </xf>
    <xf numFmtId="0" fontId="29" fillId="0" borderId="4" xfId="88" applyFont="1" applyFill="1" applyBorder="1" applyAlignment="1">
      <alignment horizontal="right" vertical="center" wrapText="1"/>
    </xf>
    <xf numFmtId="0" fontId="1" fillId="0" borderId="0" xfId="95" applyFont="1" applyAlignment="1">
      <alignment vertical="center"/>
    </xf>
    <xf numFmtId="0" fontId="0" fillId="0" borderId="0" xfId="95" applyFill="1"/>
    <xf numFmtId="0" fontId="2" fillId="0" borderId="0" xfId="95" applyFont="1" applyFill="1" applyAlignment="1">
      <alignment horizontal="center" vertical="center"/>
    </xf>
    <xf numFmtId="0" fontId="1" fillId="0" borderId="0" xfId="95" applyFont="1" applyFill="1" applyAlignment="1">
      <alignment vertical="center"/>
    </xf>
    <xf numFmtId="0" fontId="4" fillId="0" borderId="7" xfId="95" applyFont="1" applyFill="1" applyBorder="1" applyAlignment="1">
      <alignment horizontal="center" vertical="center" wrapText="1"/>
    </xf>
    <xf numFmtId="0" fontId="28" fillId="0" borderId="4" xfId="88" applyFont="1" applyFill="1" applyBorder="1" applyAlignment="1">
      <alignment horizontal="right" wrapText="1"/>
    </xf>
    <xf numFmtId="190" fontId="28" fillId="0" borderId="4" xfId="0" applyNumberFormat="1" applyFont="1" applyBorder="1" applyAlignment="1">
      <alignment horizontal="right" vertical="center" wrapText="1"/>
    </xf>
    <xf numFmtId="0" fontId="28" fillId="0" borderId="4" xfId="88" applyFont="1" applyFill="1" applyBorder="1" applyAlignment="1">
      <alignment horizontal="right"/>
    </xf>
    <xf numFmtId="0" fontId="0" fillId="0" borderId="8" xfId="0" applyFont="1" applyFill="1" applyBorder="1" applyAlignment="1">
      <alignment horizontal="left" vertical="center"/>
    </xf>
    <xf numFmtId="190" fontId="28" fillId="0" borderId="4" xfId="0" applyNumberFormat="1" applyFont="1" applyFill="1" applyBorder="1" applyAlignment="1">
      <alignment horizontal="right" vertical="center" wrapText="1"/>
    </xf>
    <xf numFmtId="0" fontId="25" fillId="0" borderId="4" xfId="88" applyFont="1" applyFill="1" applyBorder="1" applyAlignment="1">
      <alignment horizontal="center" vertical="center"/>
    </xf>
    <xf numFmtId="0" fontId="29" fillId="0" borderId="4" xfId="88" applyFont="1" applyFill="1" applyBorder="1" applyAlignment="1">
      <alignment horizontal="right"/>
    </xf>
    <xf numFmtId="190" fontId="29" fillId="0" borderId="4" xfId="0" applyNumberFormat="1" applyFont="1" applyBorder="1" applyAlignment="1">
      <alignment horizontal="right" vertical="center" wrapText="1"/>
    </xf>
    <xf numFmtId="0" fontId="0" fillId="0" borderId="0" xfId="95"/>
    <xf numFmtId="0" fontId="5" fillId="0" borderId="4" xfId="88" applyFont="1" applyFill="1" applyBorder="1" applyAlignment="1">
      <alignment horizontal="center" vertical="center"/>
    </xf>
    <xf numFmtId="0" fontId="29" fillId="0" borderId="4" xfId="88" applyFont="1" applyFill="1" applyBorder="1" applyAlignment="1">
      <alignment horizontal="right" wrapText="1"/>
    </xf>
    <xf numFmtId="1" fontId="25" fillId="0" borderId="4" xfId="88" applyNumberFormat="1" applyFont="1" applyFill="1" applyBorder="1" applyAlignment="1" applyProtection="1">
      <alignment vertical="center"/>
      <protection locked="0"/>
    </xf>
    <xf numFmtId="1" fontId="24" fillId="0" borderId="4" xfId="88" applyNumberFormat="1" applyFont="1" applyFill="1" applyBorder="1" applyAlignment="1" applyProtection="1">
      <alignment horizontal="left" vertical="center"/>
      <protection locked="0"/>
    </xf>
    <xf numFmtId="1" fontId="24" fillId="0" borderId="4" xfId="88" applyNumberFormat="1" applyFont="1" applyFill="1" applyBorder="1" applyAlignment="1" applyProtection="1">
      <alignment vertical="center"/>
      <protection locked="0"/>
    </xf>
    <xf numFmtId="0" fontId="24" fillId="0" borderId="4" xfId="88" applyNumberFormat="1" applyFont="1" applyFill="1" applyBorder="1" applyAlignment="1" applyProtection="1">
      <alignment vertical="center"/>
      <protection locked="0"/>
    </xf>
    <xf numFmtId="0" fontId="24" fillId="0" borderId="4" xfId="88" applyFont="1" applyFill="1" applyBorder="1"/>
    <xf numFmtId="0" fontId="24" fillId="2" borderId="4" xfId="88" applyNumberFormat="1" applyFont="1" applyFill="1" applyBorder="1" applyAlignment="1" applyProtection="1">
      <alignment vertical="center"/>
      <protection locked="0"/>
    </xf>
    <xf numFmtId="1" fontId="24" fillId="2" borderId="4" xfId="88" applyNumberFormat="1" applyFont="1" applyFill="1" applyBorder="1" applyAlignment="1" applyProtection="1">
      <alignment horizontal="left" vertical="center"/>
      <protection locked="0"/>
    </xf>
    <xf numFmtId="0" fontId="2" fillId="0" borderId="0" xfId="95" applyFont="1" applyFill="1" applyAlignment="1">
      <alignment horizontal="center"/>
    </xf>
    <xf numFmtId="0" fontId="14" fillId="0" borderId="7" xfId="129" applyFont="1" applyBorder="1">
      <alignment vertical="center"/>
    </xf>
    <xf numFmtId="0" fontId="29" fillId="0" borderId="4" xfId="95" applyFont="1" applyFill="1" applyBorder="1" applyAlignment="1">
      <alignment horizontal="right" vertical="center" wrapText="1"/>
    </xf>
    <xf numFmtId="0" fontId="19" fillId="0" borderId="7" xfId="129" applyFont="1" applyBorder="1">
      <alignment vertical="center"/>
    </xf>
    <xf numFmtId="0" fontId="28" fillId="0" borderId="4" xfId="95" applyFont="1" applyFill="1" applyBorder="1" applyAlignment="1">
      <alignment horizontal="right" vertical="center" wrapText="1"/>
    </xf>
    <xf numFmtId="0" fontId="5" fillId="0" borderId="7" xfId="95" applyFont="1" applyFill="1" applyBorder="1" applyAlignment="1">
      <alignment horizontal="center" vertical="center"/>
    </xf>
    <xf numFmtId="1" fontId="23" fillId="0" borderId="7" xfId="95" applyNumberFormat="1" applyFont="1" applyFill="1" applyBorder="1" applyAlignment="1" applyProtection="1">
      <alignment vertical="center"/>
      <protection locked="0"/>
    </xf>
    <xf numFmtId="1" fontId="12" fillId="0" borderId="7" xfId="95" applyNumberFormat="1" applyFont="1" applyFill="1" applyBorder="1" applyAlignment="1" applyProtection="1">
      <alignment horizontal="left" vertical="center"/>
      <protection locked="0"/>
    </xf>
    <xf numFmtId="1" fontId="12" fillId="0" borderId="7" xfId="95" applyNumberFormat="1" applyFont="1" applyFill="1" applyBorder="1" applyAlignment="1" applyProtection="1">
      <alignment horizontal="left" vertical="center" indent="1"/>
      <protection locked="0"/>
    </xf>
    <xf numFmtId="0" fontId="12" fillId="0" borderId="7" xfId="95" applyFont="1" applyFill="1" applyBorder="1" applyAlignment="1">
      <alignment horizontal="left" vertical="center"/>
    </xf>
    <xf numFmtId="1" fontId="12" fillId="0" borderId="7" xfId="95" applyNumberFormat="1" applyFont="1" applyFill="1" applyBorder="1" applyAlignment="1" applyProtection="1">
      <alignment vertical="center"/>
      <protection locked="0"/>
    </xf>
    <xf numFmtId="0" fontId="12" fillId="0" borderId="7" xfId="95" applyFont="1" applyBorder="1" applyAlignment="1"/>
    <xf numFmtId="0" fontId="0" fillId="0" borderId="0" xfId="95" applyFont="1" applyFill="1"/>
    <xf numFmtId="0" fontId="0" fillId="0" borderId="0" xfId="95" applyAlignment="1">
      <alignment horizontal="right"/>
    </xf>
    <xf numFmtId="0" fontId="2" fillId="0" borderId="0" xfId="95" applyFont="1" applyFill="1" applyAlignment="1">
      <alignment horizontal="right"/>
    </xf>
    <xf numFmtId="0" fontId="12" fillId="0" borderId="4" xfId="95" applyFont="1" applyFill="1" applyBorder="1" applyAlignment="1">
      <alignment horizontal="right" vertical="center" wrapText="1"/>
    </xf>
    <xf numFmtId="0" fontId="35" fillId="0" borderId="0" xfId="161">
      <alignment vertical="center"/>
    </xf>
    <xf numFmtId="0" fontId="36" fillId="0" borderId="0" xfId="161" applyFont="1">
      <alignment vertical="center"/>
    </xf>
    <xf numFmtId="0" fontId="27" fillId="0" borderId="0" xfId="161" applyFont="1" applyAlignment="1">
      <alignment horizontal="center" vertical="center"/>
    </xf>
    <xf numFmtId="49" fontId="37" fillId="0" borderId="0" xfId="161" applyNumberFormat="1" applyFont="1" applyAlignment="1">
      <alignment horizontal="right" vertical="center"/>
    </xf>
    <xf numFmtId="0" fontId="37" fillId="0" borderId="0" xfId="161" applyFont="1" applyAlignment="1">
      <alignment horizontal="justify" vertical="center"/>
    </xf>
  </cellXfs>
  <cellStyles count="1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7 6 2" xfId="49"/>
    <cellStyle name="40% - 强调文字颜色 1 6_2015财政决算公开" xfId="50"/>
    <cellStyle name="Total 2 2 3" xfId="51"/>
    <cellStyle name="强调文字颜色 5 6 2 2 2" xfId="52"/>
    <cellStyle name="强调文字颜色 2 2 3 3 2" xfId="53"/>
    <cellStyle name="标题 5 3 4" xfId="54"/>
    <cellStyle name="差_F00DC810C49E00C2E0430A3413167AE0" xfId="55"/>
    <cellStyle name="标题 5 3 3" xfId="56"/>
    <cellStyle name="Total 7" xfId="57"/>
    <cellStyle name="?鹎%U龡&amp;H齲_x0001_C铣_x0014__x0007__x0001__x0001_ 2" xfId="58"/>
    <cellStyle name="千位分隔 2 2 4 2" xfId="59"/>
    <cellStyle name="60% - 强调文字颜色 4 2 4 3" xfId="60"/>
    <cellStyle name="20% - 强调文字颜色 1 2_2015财政决算公开" xfId="61"/>
    <cellStyle name="千位分隔 2 2 4 5" xfId="62"/>
    <cellStyle name="20% - 强调文字颜色 3 2 8 2 2" xfId="63"/>
    <cellStyle name="常规 11 5" xfId="64"/>
    <cellStyle name="常规 66 2" xfId="65"/>
    <cellStyle name="常规 14" xfId="66"/>
    <cellStyle name="60% - 强调文字颜色 6 2_2015财政决算公开" xfId="67"/>
    <cellStyle name="强调文字颜色 4 2 3 2 3" xfId="68"/>
    <cellStyle name="计算 6 3 6" xfId="69"/>
    <cellStyle name="货币 2 7 4 2 3 2" xfId="70"/>
    <cellStyle name="常规 11 2" xfId="71"/>
    <cellStyle name="60% - 强调文字颜色 2 2 4 3" xfId="72"/>
    <cellStyle name="常规 11 2 3 2" xfId="73"/>
    <cellStyle name="常规 11 3 3" xfId="74"/>
    <cellStyle name="常规 2 2 2 2_2015财政决算公开" xfId="75"/>
    <cellStyle name="40% - 强调文字颜色 3 7 2" xfId="76"/>
    <cellStyle name="常规 12 2" xfId="77"/>
    <cellStyle name="60% - 强调文字颜色 3 2 4 3" xfId="78"/>
    <cellStyle name="千位分隔 2 2 8" xfId="79"/>
    <cellStyle name="霓付_laroux" xfId="80"/>
    <cellStyle name="常规 70 2" xfId="81"/>
    <cellStyle name="常规 65 2" xfId="82"/>
    <cellStyle name="百分比 2 2 2 2 2 2" xfId="83"/>
    <cellStyle name="常规 67 2" xfId="84"/>
    <cellStyle name="小数 4" xfId="85"/>
    <cellStyle name="检查单元格 6" xfId="86"/>
    <cellStyle name="注释 2 3 3 7 3 2" xfId="87"/>
    <cellStyle name="常规 50" xfId="88"/>
    <cellStyle name="常规 59 2" xfId="89"/>
    <cellStyle name="标题 1 8" xfId="90"/>
    <cellStyle name="百分比 5 2 2 3" xfId="91"/>
    <cellStyle name="标题 1 2 4" xfId="92"/>
    <cellStyle name="后继超级链接 4 2" xfId="93"/>
    <cellStyle name="常规 54" xfId="94"/>
    <cellStyle name="常规 49" xfId="95"/>
    <cellStyle name="Norma,_laroux_4_营业在建 (2)_E21" xfId="96"/>
    <cellStyle name="货币 3 4 2" xfId="97"/>
    <cellStyle name="常规 4 2 2 2 5 2" xfId="98"/>
    <cellStyle name="标题 4 6" xfId="99"/>
    <cellStyle name="Header2 2 2 2 2" xfId="100"/>
    <cellStyle name="标题 4 8" xfId="101"/>
    <cellStyle name="标题 3 2 3 2 2" xfId="102"/>
    <cellStyle name="标题 2 2 4" xfId="103"/>
    <cellStyle name="Date 2" xfId="104"/>
    <cellStyle name="汇总 2 3 3" xfId="105"/>
    <cellStyle name="60% - 强调文字颜色 2 5 2 3 3" xfId="106"/>
    <cellStyle name="标题 2 8" xfId="107"/>
    <cellStyle name="标题 3 8" xfId="108"/>
    <cellStyle name="HEADING2 3" xfId="109"/>
    <cellStyle name="百分比 4 2 4" xfId="110"/>
    <cellStyle name="常规 14 6" xfId="111"/>
    <cellStyle name="常规 53" xfId="112"/>
    <cellStyle name="标题 5 3 2 2 2" xfId="113"/>
    <cellStyle name="Calc Currency (0) 2" xfId="114"/>
    <cellStyle name="常规 5 10" xfId="115"/>
    <cellStyle name="数字 2 2 2 8" xfId="116"/>
    <cellStyle name="强调文字颜色 6 9 3" xfId="117"/>
    <cellStyle name="Percent_laroux" xfId="118"/>
    <cellStyle name="Dollar (zero dec) 2" xfId="119"/>
    <cellStyle name="no dec" xfId="120"/>
    <cellStyle name="no dec 2" xfId="121"/>
    <cellStyle name="60% - 着色 4 2" xfId="122"/>
    <cellStyle name="Currency1" xfId="123"/>
    <cellStyle name="Currency [0] 2" xfId="124"/>
    <cellStyle name="强调文字颜色 3 2 5 2 3" xfId="125"/>
    <cellStyle name="千分位_97-917" xfId="126"/>
    <cellStyle name="常规 33" xfId="127"/>
    <cellStyle name="Comma [0]" xfId="128"/>
    <cellStyle name="常规 10" xfId="129"/>
    <cellStyle name="表标题 2 3 6 3" xfId="130"/>
    <cellStyle name="HEADING1" xfId="131"/>
    <cellStyle name="Currency_1995" xfId="132"/>
    <cellStyle name="Calc Currency (0) 3" xfId="133"/>
    <cellStyle name="comma zerodec 2" xfId="134"/>
    <cellStyle name="Comma [0] 2" xfId="135"/>
    <cellStyle name="60% - 着色 1 2" xfId="136"/>
    <cellStyle name="Fixed 2" xfId="137"/>
    <cellStyle name="Comma_1995" xfId="138"/>
    <cellStyle name="Header1" xfId="139"/>
    <cellStyle name="60% - 着色 2 2" xfId="140"/>
    <cellStyle name="60% - 着色 3 2" xfId="141"/>
    <cellStyle name="comma zerodec" xfId="142"/>
    <cellStyle name="Currency [0]" xfId="143"/>
    <cellStyle name="Currency1 2" xfId="144"/>
    <cellStyle name="Date" xfId="145"/>
    <cellStyle name="Dollar (zero dec)" xfId="146"/>
    <cellStyle name="Fixed" xfId="147"/>
    <cellStyle name="HEADING1 2" xfId="148"/>
    <cellStyle name="HEADING2 2" xfId="149"/>
    <cellStyle name="标题 10" xfId="150"/>
    <cellStyle name="常规 10 5" xfId="151"/>
    <cellStyle name="常规 101" xfId="152"/>
    <cellStyle name="常规 107" xfId="153"/>
    <cellStyle name="常规 13" xfId="154"/>
    <cellStyle name="常规 51" xfId="155"/>
    <cellStyle name="常规 55" xfId="156"/>
    <cellStyle name="常规 61 2" xfId="157"/>
    <cellStyle name="常规 71" xfId="158"/>
    <cellStyle name="常规 72" xfId="159"/>
    <cellStyle name="常规 69 2" xfId="160"/>
    <cellStyle name="常规 80" xfId="161"/>
    <cellStyle name="常规 75" xfId="162"/>
    <cellStyle name="常规 76" xfId="163"/>
    <cellStyle name="常规_2007年云南省向人大报送政府收支预算表格式编制过程表" xfId="164"/>
    <cellStyle name="超级链接" xfId="165"/>
    <cellStyle name="好_F00DC810C49E00C2E0430A3413167AE0" xfId="166"/>
    <cellStyle name="未定义 4" xfId="167"/>
    <cellStyle name="货币[0] 2" xfId="168"/>
    <cellStyle name="霓付 [0]_laroux" xfId="169"/>
    <cellStyle name="烹拳 [0]_laroux" xfId="170"/>
    <cellStyle name="烹拳_laroux" xfId="171"/>
    <cellStyle name="普通_97-917" xfId="172"/>
    <cellStyle name="千分位[0]_BT (2)" xfId="173"/>
    <cellStyle name="强调文字颜色 6 2 5" xfId="174"/>
    <cellStyle name="钎霖_laroux" xfId="175"/>
    <cellStyle name="未定义 2" xfId="176"/>
    <cellStyle name="小数 2 7 2" xfId="177"/>
    <cellStyle name="着色 3 2" xfId="178"/>
    <cellStyle name="着色 4 2" xfId="179"/>
  </cellStyles>
  <dxfs count="1">
    <dxf>
      <font>
        <b val="1"/>
        <i val="0"/>
      </font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tyles" Target="styles.xml"/><Relationship Id="rId33" Type="http://schemas.openxmlformats.org/officeDocument/2006/relationships/sharedStrings" Target="sharedStrings.xml"/><Relationship Id="rId32" Type="http://schemas.openxmlformats.org/officeDocument/2006/relationships/theme" Target="theme/theme1.xml"/><Relationship Id="rId31" Type="http://schemas.openxmlformats.org/officeDocument/2006/relationships/externalLink" Target="externalLinks/externalLink2.xml"/><Relationship Id="rId30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"/>
      <sheetName val="_x005"/>
      <sheetName val="_x005f_x005f_x005f_x0000__x005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workbookViewId="0">
      <selection activeCell="B31" sqref="B31"/>
    </sheetView>
  </sheetViews>
  <sheetFormatPr defaultColWidth="9" defaultRowHeight="13.5" outlineLevelCol="1"/>
  <cols>
    <col min="1" max="1" width="10" style="247" customWidth="1"/>
    <col min="2" max="2" width="65.75" style="247" customWidth="1"/>
    <col min="3" max="16384" width="9" style="247"/>
  </cols>
  <sheetData>
    <row r="1" ht="18.75" spans="1:1">
      <c r="A1" s="248" t="s">
        <v>0</v>
      </c>
    </row>
    <row r="2" ht="24" spans="1:2">
      <c r="A2" s="249" t="s">
        <v>1</v>
      </c>
      <c r="B2" s="249"/>
    </row>
    <row r="3" ht="17.25" customHeight="1"/>
    <row r="4" ht="21.95" customHeight="1" spans="1:2">
      <c r="A4" s="250" t="s">
        <v>2</v>
      </c>
      <c r="B4" s="251" t="s">
        <v>3</v>
      </c>
    </row>
    <row r="5" ht="21.95" customHeight="1" spans="1:2">
      <c r="A5" s="250" t="s">
        <v>4</v>
      </c>
      <c r="B5" s="251" t="s">
        <v>5</v>
      </c>
    </row>
    <row r="6" ht="21.95" customHeight="1" spans="1:2">
      <c r="A6" s="250" t="s">
        <v>6</v>
      </c>
      <c r="B6" s="251" t="s">
        <v>7</v>
      </c>
    </row>
    <row r="7" ht="21.95" customHeight="1" spans="1:2">
      <c r="A7" s="250" t="s">
        <v>8</v>
      </c>
      <c r="B7" s="251" t="s">
        <v>9</v>
      </c>
    </row>
    <row r="8" ht="21.95" customHeight="1" spans="1:2">
      <c r="A8" s="250" t="s">
        <v>10</v>
      </c>
      <c r="B8" s="251" t="s">
        <v>11</v>
      </c>
    </row>
    <row r="9" ht="21.95" customHeight="1" spans="1:2">
      <c r="A9" s="250" t="s">
        <v>12</v>
      </c>
      <c r="B9" s="251" t="s">
        <v>13</v>
      </c>
    </row>
    <row r="10" ht="21.95" customHeight="1" spans="1:2">
      <c r="A10" s="250" t="s">
        <v>14</v>
      </c>
      <c r="B10" s="251" t="s">
        <v>15</v>
      </c>
    </row>
    <row r="11" ht="21.95" customHeight="1" spans="1:2">
      <c r="A11" s="250" t="s">
        <v>16</v>
      </c>
      <c r="B11" s="251" t="s">
        <v>17</v>
      </c>
    </row>
    <row r="12" ht="21.95" customHeight="1" spans="1:2">
      <c r="A12" s="250" t="s">
        <v>18</v>
      </c>
      <c r="B12" s="251" t="s">
        <v>19</v>
      </c>
    </row>
    <row r="13" ht="21.95" customHeight="1" spans="1:2">
      <c r="A13" s="250" t="s">
        <v>20</v>
      </c>
      <c r="B13" s="251" t="s">
        <v>21</v>
      </c>
    </row>
    <row r="14" ht="21.95" customHeight="1" spans="1:2">
      <c r="A14" s="250" t="s">
        <v>22</v>
      </c>
      <c r="B14" s="251" t="s">
        <v>23</v>
      </c>
    </row>
    <row r="15" ht="21.95" customHeight="1" spans="1:2">
      <c r="A15" s="250" t="s">
        <v>24</v>
      </c>
      <c r="B15" s="251" t="s">
        <v>25</v>
      </c>
    </row>
    <row r="16" ht="21.95" customHeight="1" spans="1:2">
      <c r="A16" s="250" t="s">
        <v>26</v>
      </c>
      <c r="B16" s="251" t="s">
        <v>27</v>
      </c>
    </row>
    <row r="17" ht="21.95" customHeight="1" spans="1:2">
      <c r="A17" s="250" t="s">
        <v>28</v>
      </c>
      <c r="B17" s="251" t="s">
        <v>29</v>
      </c>
    </row>
    <row r="18" ht="21.95" customHeight="1" spans="1:2">
      <c r="A18" s="250" t="s">
        <v>30</v>
      </c>
      <c r="B18" s="251" t="s">
        <v>31</v>
      </c>
    </row>
    <row r="19" ht="21.95" customHeight="1" spans="1:2">
      <c r="A19" s="250" t="s">
        <v>32</v>
      </c>
      <c r="B19" s="251" t="s">
        <v>33</v>
      </c>
    </row>
    <row r="20" ht="21.95" customHeight="1" spans="1:2">
      <c r="A20" s="250" t="s">
        <v>34</v>
      </c>
      <c r="B20" s="251" t="s">
        <v>35</v>
      </c>
    </row>
    <row r="21" ht="21.95" customHeight="1" spans="1:2">
      <c r="A21" s="250" t="s">
        <v>36</v>
      </c>
      <c r="B21" s="251" t="s">
        <v>37</v>
      </c>
    </row>
    <row r="22" ht="21.95" customHeight="1" spans="1:2">
      <c r="A22" s="250" t="s">
        <v>38</v>
      </c>
      <c r="B22" s="251" t="s">
        <v>39</v>
      </c>
    </row>
    <row r="23" ht="21.95" customHeight="1" spans="1:2">
      <c r="A23" s="250" t="s">
        <v>40</v>
      </c>
      <c r="B23" s="251" t="s">
        <v>41</v>
      </c>
    </row>
    <row r="24" ht="21.95" customHeight="1" spans="1:2">
      <c r="A24" s="250" t="s">
        <v>42</v>
      </c>
      <c r="B24" s="251" t="s">
        <v>43</v>
      </c>
    </row>
    <row r="25" ht="21.95" customHeight="1" spans="1:2">
      <c r="A25" s="250" t="s">
        <v>44</v>
      </c>
      <c r="B25" s="251" t="s">
        <v>45</v>
      </c>
    </row>
    <row r="26" ht="21.95" customHeight="1" spans="1:2">
      <c r="A26" s="250" t="s">
        <v>46</v>
      </c>
      <c r="B26" s="251" t="s">
        <v>47</v>
      </c>
    </row>
    <row r="27" ht="21.95" customHeight="1" spans="1:2">
      <c r="A27" s="250" t="s">
        <v>48</v>
      </c>
      <c r="B27" s="251" t="s">
        <v>49</v>
      </c>
    </row>
    <row r="28" ht="21.95" customHeight="1" spans="1:2">
      <c r="A28" s="250" t="s">
        <v>50</v>
      </c>
      <c r="B28" s="251" t="s">
        <v>51</v>
      </c>
    </row>
    <row r="29" ht="21.95" customHeight="1" spans="1:2">
      <c r="A29" s="250" t="s">
        <v>52</v>
      </c>
      <c r="B29" s="251" t="s">
        <v>53</v>
      </c>
    </row>
    <row r="30" ht="21.95" customHeight="1" spans="1:2">
      <c r="A30" s="250" t="s">
        <v>54</v>
      </c>
      <c r="B30" s="251" t="s">
        <v>55</v>
      </c>
    </row>
    <row r="31" ht="21.95" customHeight="1" spans="1:2">
      <c r="A31" s="250" t="s">
        <v>56</v>
      </c>
      <c r="B31" s="251" t="s">
        <v>57</v>
      </c>
    </row>
  </sheetData>
  <mergeCells count="1">
    <mergeCell ref="A2:B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1"/>
  <sheetViews>
    <sheetView workbookViewId="0">
      <selection activeCell="B24" sqref="B24:B31"/>
    </sheetView>
  </sheetViews>
  <sheetFormatPr defaultColWidth="9" defaultRowHeight="14.25" outlineLevelCol="6"/>
  <cols>
    <col min="1" max="1" width="35.25" customWidth="1"/>
    <col min="2" max="2" width="14.125" style="131" customWidth="1"/>
    <col min="3" max="3" width="14" style="131" customWidth="1"/>
    <col min="4" max="4" width="15.125" customWidth="1"/>
  </cols>
  <sheetData>
    <row r="1" ht="18" customHeight="1" spans="1:2">
      <c r="A1" s="208" t="s">
        <v>58</v>
      </c>
      <c r="B1" s="244"/>
    </row>
    <row r="2" ht="24" spans="1:4">
      <c r="A2" s="231" t="s">
        <v>3</v>
      </c>
      <c r="B2" s="245"/>
      <c r="C2" s="245"/>
      <c r="D2" s="231"/>
    </row>
    <row r="3" ht="20.25" customHeight="1" spans="1:4">
      <c r="A3" s="211"/>
      <c r="B3" s="244"/>
      <c r="D3" s="154" t="s">
        <v>59</v>
      </c>
    </row>
    <row r="4" ht="44.45" customHeight="1" spans="1:4">
      <c r="A4" s="212" t="s">
        <v>60</v>
      </c>
      <c r="B4" s="186" t="s">
        <v>61</v>
      </c>
      <c r="C4" s="60" t="s">
        <v>62</v>
      </c>
      <c r="D4" s="35" t="s">
        <v>63</v>
      </c>
    </row>
    <row r="5" ht="15.75" spans="1:4">
      <c r="A5" s="232" t="s">
        <v>64</v>
      </c>
      <c r="B5" s="233">
        <f>SUM(B6:B22)</f>
        <v>194495</v>
      </c>
      <c r="C5" s="233">
        <f>SUM(C6:C22)</f>
        <v>227500</v>
      </c>
      <c r="D5" s="202">
        <f>ROUND(B5/C5*100,2)</f>
        <v>85.49</v>
      </c>
    </row>
    <row r="6" ht="15.75" spans="1:4">
      <c r="A6" s="234" t="s">
        <v>65</v>
      </c>
      <c r="B6" s="235">
        <v>64795</v>
      </c>
      <c r="C6" s="235">
        <v>84250</v>
      </c>
      <c r="D6" s="202">
        <f t="shared" ref="D6:D45" si="0">ROUND(B6/C6*100,2)</f>
        <v>76.91</v>
      </c>
    </row>
    <row r="7" ht="15.75" spans="1:4">
      <c r="A7" s="234" t="s">
        <v>66</v>
      </c>
      <c r="B7" s="235">
        <v>0</v>
      </c>
      <c r="C7" s="235">
        <v>0</v>
      </c>
      <c r="D7" s="202">
        <v>0</v>
      </c>
    </row>
    <row r="8" ht="15.75" spans="1:4">
      <c r="A8" s="234" t="s">
        <v>67</v>
      </c>
      <c r="B8" s="235">
        <v>44800</v>
      </c>
      <c r="C8" s="235">
        <v>56000</v>
      </c>
      <c r="D8" s="202">
        <f t="shared" si="0"/>
        <v>80</v>
      </c>
    </row>
    <row r="9" ht="15.75" spans="1:7">
      <c r="A9" s="234" t="s">
        <v>68</v>
      </c>
      <c r="B9" s="235">
        <v>0</v>
      </c>
      <c r="C9" s="235">
        <v>0</v>
      </c>
      <c r="D9" s="202">
        <v>0</v>
      </c>
      <c r="G9" s="129"/>
    </row>
    <row r="10" ht="15.75" spans="1:4">
      <c r="A10" s="234" t="s">
        <v>69</v>
      </c>
      <c r="B10" s="235">
        <v>11400</v>
      </c>
      <c r="C10" s="235">
        <v>12800</v>
      </c>
      <c r="D10" s="202">
        <f t="shared" si="0"/>
        <v>89.06</v>
      </c>
    </row>
    <row r="11" ht="15.75" spans="1:4">
      <c r="A11" s="234" t="s">
        <v>70</v>
      </c>
      <c r="B11" s="235">
        <v>31100</v>
      </c>
      <c r="C11" s="235">
        <v>25000</v>
      </c>
      <c r="D11" s="202">
        <f t="shared" si="0"/>
        <v>124.4</v>
      </c>
    </row>
    <row r="12" ht="15.75" spans="1:4">
      <c r="A12" s="234" t="s">
        <v>71</v>
      </c>
      <c r="B12" s="235">
        <v>7000</v>
      </c>
      <c r="C12" s="235">
        <v>7500</v>
      </c>
      <c r="D12" s="202">
        <f t="shared" si="0"/>
        <v>93.33</v>
      </c>
    </row>
    <row r="13" ht="15.75" spans="1:4">
      <c r="A13" s="234" t="s">
        <v>72</v>
      </c>
      <c r="B13" s="235">
        <v>6000</v>
      </c>
      <c r="C13" s="235">
        <v>4600</v>
      </c>
      <c r="D13" s="202">
        <f t="shared" si="0"/>
        <v>130.43</v>
      </c>
    </row>
    <row r="14" ht="15.75" spans="1:4">
      <c r="A14" s="234" t="s">
        <v>73</v>
      </c>
      <c r="B14" s="235">
        <v>14500</v>
      </c>
      <c r="C14" s="235">
        <v>15000</v>
      </c>
      <c r="D14" s="202">
        <f t="shared" si="0"/>
        <v>96.67</v>
      </c>
    </row>
    <row r="15" ht="15.75" spans="1:4">
      <c r="A15" s="234" t="s">
        <v>74</v>
      </c>
      <c r="B15" s="235">
        <v>3000</v>
      </c>
      <c r="C15" s="235">
        <v>3000</v>
      </c>
      <c r="D15" s="202">
        <f t="shared" si="0"/>
        <v>100</v>
      </c>
    </row>
    <row r="16" ht="15.75" spans="1:4">
      <c r="A16" s="234" t="s">
        <v>75</v>
      </c>
      <c r="B16" s="235">
        <v>3050</v>
      </c>
      <c r="C16" s="235">
        <v>5800</v>
      </c>
      <c r="D16" s="202">
        <f t="shared" si="0"/>
        <v>52.59</v>
      </c>
    </row>
    <row r="17" ht="15.75" spans="1:4">
      <c r="A17" s="234" t="s">
        <v>76</v>
      </c>
      <c r="B17" s="235">
        <v>1800</v>
      </c>
      <c r="C17" s="235">
        <v>2500</v>
      </c>
      <c r="D17" s="202">
        <f t="shared" si="0"/>
        <v>72</v>
      </c>
    </row>
    <row r="18" ht="15.75" spans="1:4">
      <c r="A18" s="234" t="s">
        <v>77</v>
      </c>
      <c r="B18" s="235">
        <v>300</v>
      </c>
      <c r="C18" s="235">
        <v>2200</v>
      </c>
      <c r="D18" s="202">
        <f t="shared" si="0"/>
        <v>13.64</v>
      </c>
    </row>
    <row r="19" ht="15.75" spans="1:4">
      <c r="A19" s="234" t="s">
        <v>78</v>
      </c>
      <c r="B19" s="235">
        <v>1700</v>
      </c>
      <c r="C19" s="235">
        <v>3500</v>
      </c>
      <c r="D19" s="202">
        <f t="shared" si="0"/>
        <v>48.57</v>
      </c>
    </row>
    <row r="20" ht="15.75" spans="1:4">
      <c r="A20" s="234" t="s">
        <v>79</v>
      </c>
      <c r="B20" s="235">
        <v>4600</v>
      </c>
      <c r="C20" s="235">
        <v>4900</v>
      </c>
      <c r="D20" s="202">
        <f t="shared" si="0"/>
        <v>93.88</v>
      </c>
    </row>
    <row r="21" ht="15.75" spans="1:4">
      <c r="A21" s="234" t="s">
        <v>80</v>
      </c>
      <c r="B21" s="235">
        <v>450</v>
      </c>
      <c r="C21" s="235">
        <v>450</v>
      </c>
      <c r="D21" s="202">
        <f t="shared" si="0"/>
        <v>100</v>
      </c>
    </row>
    <row r="22" ht="15.75" spans="1:4">
      <c r="A22" s="234" t="s">
        <v>81</v>
      </c>
      <c r="B22" s="235">
        <v>0</v>
      </c>
      <c r="C22" s="235">
        <v>0</v>
      </c>
      <c r="D22" s="202">
        <v>0</v>
      </c>
    </row>
    <row r="23" ht="15.75" spans="1:4">
      <c r="A23" s="232" t="s">
        <v>82</v>
      </c>
      <c r="B23" s="233">
        <f>SUM(B24:B31)</f>
        <v>200000</v>
      </c>
      <c r="C23" s="233">
        <f>SUM(C24:C31)</f>
        <v>170400</v>
      </c>
      <c r="D23" s="202">
        <f t="shared" si="0"/>
        <v>117.37</v>
      </c>
    </row>
    <row r="24" ht="15.75" spans="1:4">
      <c r="A24" s="234" t="s">
        <v>83</v>
      </c>
      <c r="B24" s="235">
        <v>7800</v>
      </c>
      <c r="C24" s="235">
        <v>8500</v>
      </c>
      <c r="D24" s="202">
        <f t="shared" si="0"/>
        <v>91.76</v>
      </c>
    </row>
    <row r="25" ht="15.75" spans="1:4">
      <c r="A25" s="234" t="s">
        <v>84</v>
      </c>
      <c r="B25" s="235">
        <v>4800</v>
      </c>
      <c r="C25" s="235">
        <v>5000</v>
      </c>
      <c r="D25" s="202">
        <f t="shared" si="0"/>
        <v>96</v>
      </c>
    </row>
    <row r="26" ht="15.75" spans="1:4">
      <c r="A26" s="234" t="s">
        <v>85</v>
      </c>
      <c r="B26" s="235">
        <v>10000</v>
      </c>
      <c r="C26" s="235">
        <v>10000</v>
      </c>
      <c r="D26" s="202">
        <f t="shared" si="0"/>
        <v>100</v>
      </c>
    </row>
    <row r="27" ht="15.75" spans="1:4">
      <c r="A27" s="234" t="s">
        <v>86</v>
      </c>
      <c r="B27" s="235">
        <v>166900</v>
      </c>
      <c r="C27" s="235">
        <v>135950</v>
      </c>
      <c r="D27" s="202">
        <f t="shared" si="0"/>
        <v>122.77</v>
      </c>
    </row>
    <row r="28" ht="15.75" spans="1:4">
      <c r="A28" s="234" t="s">
        <v>87</v>
      </c>
      <c r="B28" s="235">
        <v>10000</v>
      </c>
      <c r="C28" s="235">
        <v>10000</v>
      </c>
      <c r="D28" s="202">
        <f t="shared" si="0"/>
        <v>100</v>
      </c>
    </row>
    <row r="29" ht="15.75" spans="1:4">
      <c r="A29" s="234" t="s">
        <v>88</v>
      </c>
      <c r="B29" s="235">
        <v>100</v>
      </c>
      <c r="C29" s="235">
        <v>100</v>
      </c>
      <c r="D29" s="202">
        <f t="shared" si="0"/>
        <v>100</v>
      </c>
    </row>
    <row r="30" ht="15.75" spans="1:4">
      <c r="A30" s="234" t="s">
        <v>89</v>
      </c>
      <c r="B30" s="235">
        <v>350</v>
      </c>
      <c r="C30" s="235">
        <v>350</v>
      </c>
      <c r="D30" s="202">
        <f t="shared" si="0"/>
        <v>100</v>
      </c>
    </row>
    <row r="31" ht="15.75" spans="1:4">
      <c r="A31" s="234" t="s">
        <v>90</v>
      </c>
      <c r="B31" s="235">
        <v>50</v>
      </c>
      <c r="C31" s="235">
        <v>500</v>
      </c>
      <c r="D31" s="202">
        <f t="shared" si="0"/>
        <v>10</v>
      </c>
    </row>
    <row r="32" ht="15.75" spans="1:4">
      <c r="A32" s="236" t="s">
        <v>91</v>
      </c>
      <c r="B32" s="233">
        <f>B23+B5</f>
        <v>394495</v>
      </c>
      <c r="C32" s="233">
        <f>C5+C23</f>
        <v>397900</v>
      </c>
      <c r="D32" s="202">
        <f t="shared" si="0"/>
        <v>99.14</v>
      </c>
    </row>
    <row r="33" ht="15.75" spans="1:4">
      <c r="A33" s="237" t="s">
        <v>92</v>
      </c>
      <c r="B33" s="246">
        <v>0</v>
      </c>
      <c r="C33" s="233">
        <v>0</v>
      </c>
      <c r="D33" s="202">
        <v>0</v>
      </c>
    </row>
    <row r="34" ht="15.75" spans="1:4">
      <c r="A34" s="237" t="s">
        <v>93</v>
      </c>
      <c r="B34" s="233">
        <f>B35+B39+B40+B41+B42+B43+B44</f>
        <v>161128</v>
      </c>
      <c r="C34" s="233">
        <f>C35+C39+C40+C41+C42+C43+C44</f>
        <v>275088</v>
      </c>
      <c r="D34" s="202">
        <f t="shared" si="0"/>
        <v>58.57</v>
      </c>
    </row>
    <row r="35" ht="15.75" spans="1:4">
      <c r="A35" s="238" t="s">
        <v>94</v>
      </c>
      <c r="B35" s="235">
        <f>B36+B37+B38</f>
        <v>131304</v>
      </c>
      <c r="C35" s="235">
        <f>SUM(C36:C38)</f>
        <v>187748</v>
      </c>
      <c r="D35" s="202">
        <f t="shared" si="0"/>
        <v>69.94</v>
      </c>
    </row>
    <row r="36" ht="15.75" spans="1:4">
      <c r="A36" s="239" t="s">
        <v>95</v>
      </c>
      <c r="B36" s="235">
        <v>7057</v>
      </c>
      <c r="C36" s="235">
        <v>7057</v>
      </c>
      <c r="D36" s="202">
        <f t="shared" si="0"/>
        <v>100</v>
      </c>
    </row>
    <row r="37" ht="15.75" spans="1:4">
      <c r="A37" s="239" t="s">
        <v>96</v>
      </c>
      <c r="B37" s="235">
        <v>67414</v>
      </c>
      <c r="C37" s="235">
        <v>67414</v>
      </c>
      <c r="D37" s="202">
        <f t="shared" si="0"/>
        <v>100</v>
      </c>
    </row>
    <row r="38" ht="15.75" spans="1:4">
      <c r="A38" s="239" t="s">
        <v>97</v>
      </c>
      <c r="B38" s="235">
        <v>56833</v>
      </c>
      <c r="C38" s="235">
        <v>113277</v>
      </c>
      <c r="D38" s="202">
        <f t="shared" si="0"/>
        <v>50.17</v>
      </c>
    </row>
    <row r="39" ht="15.75" spans="1:4">
      <c r="A39" s="240" t="s">
        <v>98</v>
      </c>
      <c r="B39" s="235">
        <v>0</v>
      </c>
      <c r="C39" s="235">
        <v>0</v>
      </c>
      <c r="D39" s="202">
        <v>0</v>
      </c>
    </row>
    <row r="40" ht="15.75" spans="1:4">
      <c r="A40" s="241" t="s">
        <v>99</v>
      </c>
      <c r="B40" s="235">
        <v>0</v>
      </c>
      <c r="C40" s="235">
        <v>4432</v>
      </c>
      <c r="D40" s="202">
        <f t="shared" si="0"/>
        <v>0</v>
      </c>
    </row>
    <row r="41" ht="15.75" spans="1:4">
      <c r="A41" s="241" t="s">
        <v>100</v>
      </c>
      <c r="B41" s="235">
        <v>16450</v>
      </c>
      <c r="C41" s="235">
        <v>46050</v>
      </c>
      <c r="D41" s="202">
        <f t="shared" si="0"/>
        <v>35.72</v>
      </c>
    </row>
    <row r="42" ht="15.75" spans="1:4">
      <c r="A42" s="242" t="s">
        <v>101</v>
      </c>
      <c r="B42" s="235">
        <v>13374</v>
      </c>
      <c r="C42" s="235">
        <v>36858</v>
      </c>
      <c r="D42" s="202">
        <f t="shared" si="0"/>
        <v>36.29</v>
      </c>
    </row>
    <row r="43" ht="15.75" spans="1:4">
      <c r="A43" s="238" t="s">
        <v>102</v>
      </c>
      <c r="B43" s="235">
        <v>0</v>
      </c>
      <c r="C43" s="235">
        <v>0</v>
      </c>
      <c r="D43" s="202">
        <v>0</v>
      </c>
    </row>
    <row r="44" ht="15.75" spans="1:4">
      <c r="A44" s="238" t="s">
        <v>103</v>
      </c>
      <c r="B44" s="235">
        <v>0</v>
      </c>
      <c r="C44" s="235">
        <v>0</v>
      </c>
      <c r="D44" s="202">
        <v>0</v>
      </c>
    </row>
    <row r="45" ht="15.75" spans="1:4">
      <c r="A45" s="236" t="s">
        <v>104</v>
      </c>
      <c r="B45" s="233">
        <f>B32+B33+B34</f>
        <v>555623</v>
      </c>
      <c r="C45" s="233">
        <f>C32+C33+C34</f>
        <v>672988</v>
      </c>
      <c r="D45" s="202">
        <f t="shared" si="0"/>
        <v>82.56</v>
      </c>
    </row>
    <row r="46" spans="1:2">
      <c r="A46" s="243"/>
      <c r="B46" s="244"/>
    </row>
    <row r="47" spans="1:2">
      <c r="A47" s="243"/>
      <c r="B47" s="244"/>
    </row>
    <row r="48" spans="1:2">
      <c r="A48" s="243"/>
      <c r="B48" s="244"/>
    </row>
    <row r="49" spans="1:2">
      <c r="A49" s="221"/>
      <c r="B49" s="244"/>
    </row>
    <row r="50" spans="1:2">
      <c r="A50" s="221"/>
      <c r="B50" s="244"/>
    </row>
    <row r="51" spans="1:2">
      <c r="A51" s="221"/>
      <c r="B51" s="244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opLeftCell="A10" workbookViewId="0">
      <selection activeCell="B5" sqref="B5:B44"/>
    </sheetView>
  </sheetViews>
  <sheetFormatPr defaultColWidth="9" defaultRowHeight="14.25" outlineLevelCol="6"/>
  <cols>
    <col min="1" max="1" width="38.375" customWidth="1"/>
    <col min="2" max="2" width="12.125" customWidth="1"/>
    <col min="3" max="3" width="13.375" customWidth="1"/>
    <col min="4" max="4" width="15.125" customWidth="1"/>
  </cols>
  <sheetData>
    <row r="1" ht="18" customHeight="1" spans="1:2">
      <c r="A1" s="208" t="s">
        <v>105</v>
      </c>
      <c r="B1" s="221"/>
    </row>
    <row r="2" ht="24" spans="1:4">
      <c r="A2" s="231" t="s">
        <v>5</v>
      </c>
      <c r="B2" s="231"/>
      <c r="C2" s="231"/>
      <c r="D2" s="231"/>
    </row>
    <row r="3" ht="19.5" customHeight="1" spans="1:4">
      <c r="A3" s="211"/>
      <c r="B3" s="221"/>
      <c r="D3" s="154" t="s">
        <v>59</v>
      </c>
    </row>
    <row r="4" ht="44.25" customHeight="1" spans="1:4">
      <c r="A4" s="124" t="s">
        <v>60</v>
      </c>
      <c r="B4" s="124" t="s">
        <v>61</v>
      </c>
      <c r="C4" s="35" t="s">
        <v>62</v>
      </c>
      <c r="D4" s="35" t="s">
        <v>63</v>
      </c>
    </row>
    <row r="5" ht="15.75" spans="1:4">
      <c r="A5" s="119" t="s">
        <v>106</v>
      </c>
      <c r="B5" s="213">
        <v>51608</v>
      </c>
      <c r="C5" s="213">
        <v>52165</v>
      </c>
      <c r="D5" s="202">
        <f>ROUND(B5/C5*100,2)</f>
        <v>98.93</v>
      </c>
    </row>
    <row r="6" ht="15.75" spans="1:4">
      <c r="A6" s="119" t="s">
        <v>107</v>
      </c>
      <c r="B6" s="213">
        <v>0</v>
      </c>
      <c r="C6" s="213">
        <v>0</v>
      </c>
      <c r="D6" s="202">
        <v>0</v>
      </c>
    </row>
    <row r="7" ht="15.75" spans="1:4">
      <c r="A7" s="119" t="s">
        <v>108</v>
      </c>
      <c r="B7" s="213">
        <v>0</v>
      </c>
      <c r="C7" s="213">
        <v>0</v>
      </c>
      <c r="D7" s="202">
        <v>0</v>
      </c>
    </row>
    <row r="8" ht="15.75" spans="1:4">
      <c r="A8" s="119" t="s">
        <v>109</v>
      </c>
      <c r="B8" s="213">
        <v>24346</v>
      </c>
      <c r="C8" s="213">
        <v>31592</v>
      </c>
      <c r="D8" s="202">
        <f t="shared" ref="D6:D44" si="0">ROUND(B8/C8*100,2)</f>
        <v>77.06</v>
      </c>
    </row>
    <row r="9" ht="15.75" spans="1:7">
      <c r="A9" s="119" t="s">
        <v>110</v>
      </c>
      <c r="B9" s="213">
        <v>118519</v>
      </c>
      <c r="C9" s="213">
        <v>122598</v>
      </c>
      <c r="D9" s="202">
        <f t="shared" si="0"/>
        <v>96.67</v>
      </c>
      <c r="G9" s="129"/>
    </row>
    <row r="10" ht="15.75" spans="1:4">
      <c r="A10" s="119" t="s">
        <v>111</v>
      </c>
      <c r="B10" s="213">
        <v>30297</v>
      </c>
      <c r="C10" s="213">
        <v>45344</v>
      </c>
      <c r="D10" s="202">
        <f t="shared" si="0"/>
        <v>66.82</v>
      </c>
    </row>
    <row r="11" ht="15.75" spans="1:4">
      <c r="A11" s="119" t="s">
        <v>112</v>
      </c>
      <c r="B11" s="213">
        <v>5407</v>
      </c>
      <c r="C11" s="213">
        <v>7271</v>
      </c>
      <c r="D11" s="202">
        <f t="shared" si="0"/>
        <v>74.36</v>
      </c>
    </row>
    <row r="12" ht="15.75" spans="1:4">
      <c r="A12" s="119" t="s">
        <v>113</v>
      </c>
      <c r="B12" s="213">
        <v>75339</v>
      </c>
      <c r="C12" s="213">
        <v>70716</v>
      </c>
      <c r="D12" s="202">
        <f t="shared" si="0"/>
        <v>106.54</v>
      </c>
    </row>
    <row r="13" ht="15.75" spans="1:4">
      <c r="A13" s="119" t="s">
        <v>114</v>
      </c>
      <c r="B13" s="213">
        <v>28572</v>
      </c>
      <c r="C13" s="213">
        <v>28582</v>
      </c>
      <c r="D13" s="202">
        <f t="shared" si="0"/>
        <v>99.97</v>
      </c>
    </row>
    <row r="14" ht="15.75" spans="1:4">
      <c r="A14" s="119" t="s">
        <v>115</v>
      </c>
      <c r="B14" s="213">
        <v>6336</v>
      </c>
      <c r="C14" s="213">
        <v>4230</v>
      </c>
      <c r="D14" s="202">
        <f t="shared" si="0"/>
        <v>149.79</v>
      </c>
    </row>
    <row r="15" ht="15.75" spans="1:4">
      <c r="A15" s="119" t="s">
        <v>116</v>
      </c>
      <c r="B15" s="213">
        <v>59914</v>
      </c>
      <c r="C15" s="213">
        <v>65590</v>
      </c>
      <c r="D15" s="202">
        <f t="shared" si="0"/>
        <v>91.35</v>
      </c>
    </row>
    <row r="16" ht="15.75" spans="1:4">
      <c r="A16" s="119" t="s">
        <v>117</v>
      </c>
      <c r="B16" s="213">
        <v>40466</v>
      </c>
      <c r="C16" s="213">
        <v>73669</v>
      </c>
      <c r="D16" s="202">
        <f t="shared" si="0"/>
        <v>54.93</v>
      </c>
    </row>
    <row r="17" ht="15.75" spans="1:4">
      <c r="A17" s="119" t="s">
        <v>118</v>
      </c>
      <c r="B17" s="213">
        <v>13859</v>
      </c>
      <c r="C17" s="213">
        <v>36712</v>
      </c>
      <c r="D17" s="202">
        <f t="shared" si="0"/>
        <v>37.75</v>
      </c>
    </row>
    <row r="18" ht="15.75" spans="1:4">
      <c r="A18" s="119" t="s">
        <v>119</v>
      </c>
      <c r="B18" s="213">
        <v>1826</v>
      </c>
      <c r="C18" s="213">
        <v>1651</v>
      </c>
      <c r="D18" s="202">
        <f t="shared" si="0"/>
        <v>110.6</v>
      </c>
    </row>
    <row r="19" ht="15.75" spans="1:4">
      <c r="A19" s="119" t="s">
        <v>120</v>
      </c>
      <c r="B19" s="213">
        <v>7983</v>
      </c>
      <c r="C19" s="213">
        <v>6000</v>
      </c>
      <c r="D19" s="202">
        <f t="shared" si="0"/>
        <v>133.05</v>
      </c>
    </row>
    <row r="20" ht="15.75" spans="1:4">
      <c r="A20" s="119" t="s">
        <v>121</v>
      </c>
      <c r="B20" s="213">
        <v>180</v>
      </c>
      <c r="C20" s="213">
        <v>216</v>
      </c>
      <c r="D20" s="202">
        <f t="shared" si="0"/>
        <v>83.33</v>
      </c>
    </row>
    <row r="21" ht="15.75" spans="1:4">
      <c r="A21" s="119" t="s">
        <v>122</v>
      </c>
      <c r="B21" s="213">
        <v>0</v>
      </c>
      <c r="C21" s="213">
        <v>0</v>
      </c>
      <c r="D21" s="202">
        <v>0</v>
      </c>
    </row>
    <row r="22" ht="15.75" spans="1:4">
      <c r="A22" s="119" t="s">
        <v>123</v>
      </c>
      <c r="B22" s="213">
        <v>8323</v>
      </c>
      <c r="C22" s="213">
        <v>13207</v>
      </c>
      <c r="D22" s="202">
        <f t="shared" si="0"/>
        <v>63.02</v>
      </c>
    </row>
    <row r="23" ht="15.75" spans="1:4">
      <c r="A23" s="119" t="s">
        <v>124</v>
      </c>
      <c r="B23" s="213">
        <v>0</v>
      </c>
      <c r="C23" s="213">
        <v>580</v>
      </c>
      <c r="D23" s="202">
        <f t="shared" si="0"/>
        <v>0</v>
      </c>
    </row>
    <row r="24" ht="15.75" spans="1:4">
      <c r="A24" s="119" t="s">
        <v>125</v>
      </c>
      <c r="B24" s="213">
        <v>528</v>
      </c>
      <c r="C24" s="213">
        <v>1116</v>
      </c>
      <c r="D24" s="202">
        <f t="shared" si="0"/>
        <v>47.31</v>
      </c>
    </row>
    <row r="25" ht="15.75" spans="1:4">
      <c r="A25" s="119" t="s">
        <v>126</v>
      </c>
      <c r="B25" s="213">
        <v>5519</v>
      </c>
      <c r="C25" s="213">
        <v>5034</v>
      </c>
      <c r="D25" s="202">
        <f t="shared" si="0"/>
        <v>109.63</v>
      </c>
    </row>
    <row r="26" ht="15.75" spans="1:4">
      <c r="A26" s="119" t="s">
        <v>127</v>
      </c>
      <c r="B26" s="213">
        <v>5000</v>
      </c>
      <c r="C26" s="213">
        <v>5000</v>
      </c>
      <c r="D26" s="202">
        <f t="shared" si="0"/>
        <v>100</v>
      </c>
    </row>
    <row r="27" ht="15.75" spans="1:4">
      <c r="A27" s="119" t="s">
        <v>128</v>
      </c>
      <c r="B27" s="213">
        <v>8955</v>
      </c>
      <c r="C27" s="213">
        <v>15755</v>
      </c>
      <c r="D27" s="202">
        <f t="shared" si="0"/>
        <v>56.84</v>
      </c>
    </row>
    <row r="28" ht="15.75" spans="1:4">
      <c r="A28" s="119" t="s">
        <v>129</v>
      </c>
      <c r="B28" s="213">
        <v>10550</v>
      </c>
      <c r="C28" s="213">
        <v>10897</v>
      </c>
      <c r="D28" s="202">
        <f t="shared" si="0"/>
        <v>96.82</v>
      </c>
    </row>
    <row r="29" ht="15.75" spans="1:4">
      <c r="A29" s="119" t="s">
        <v>130</v>
      </c>
      <c r="B29" s="213">
        <v>39</v>
      </c>
      <c r="C29" s="213">
        <v>72</v>
      </c>
      <c r="D29" s="202">
        <f t="shared" si="0"/>
        <v>54.17</v>
      </c>
    </row>
    <row r="30" ht="16.15" customHeight="1" spans="1:4">
      <c r="A30" s="222" t="s">
        <v>131</v>
      </c>
      <c r="B30" s="223">
        <f>SUM(B5:B29)</f>
        <v>503566</v>
      </c>
      <c r="C30" s="223">
        <f>SUM(C5:C29)</f>
        <v>597997</v>
      </c>
      <c r="D30" s="202">
        <f t="shared" si="0"/>
        <v>84.21</v>
      </c>
    </row>
    <row r="31" ht="15" customHeight="1" spans="1:4">
      <c r="A31" s="224" t="s">
        <v>132</v>
      </c>
      <c r="B31" s="223">
        <v>14861</v>
      </c>
      <c r="C31" s="223">
        <v>37647</v>
      </c>
      <c r="D31" s="202">
        <f t="shared" si="0"/>
        <v>39.47</v>
      </c>
    </row>
    <row r="32" ht="15" customHeight="1" spans="1:4">
      <c r="A32" s="224" t="s">
        <v>133</v>
      </c>
      <c r="B32" s="223">
        <f>B37+B38+B39</f>
        <v>37196</v>
      </c>
      <c r="C32" s="223">
        <f>C33+C37+C38+C39</f>
        <v>37344</v>
      </c>
      <c r="D32" s="202">
        <f t="shared" si="0"/>
        <v>99.6</v>
      </c>
    </row>
    <row r="33" ht="15" customHeight="1" spans="1:4">
      <c r="A33" s="225" t="s">
        <v>134</v>
      </c>
      <c r="B33" s="213">
        <v>0</v>
      </c>
      <c r="C33" s="213">
        <v>0</v>
      </c>
      <c r="D33" s="202">
        <v>0</v>
      </c>
    </row>
    <row r="34" ht="15" customHeight="1" spans="1:4">
      <c r="A34" s="225" t="s">
        <v>135</v>
      </c>
      <c r="B34" s="213">
        <v>0</v>
      </c>
      <c r="C34" s="213">
        <v>0</v>
      </c>
      <c r="D34" s="202">
        <v>0</v>
      </c>
    </row>
    <row r="35" ht="15" customHeight="1" spans="1:4">
      <c r="A35" s="226" t="s">
        <v>136</v>
      </c>
      <c r="B35" s="213">
        <v>0</v>
      </c>
      <c r="C35" s="213">
        <v>0</v>
      </c>
      <c r="D35" s="202">
        <v>0</v>
      </c>
    </row>
    <row r="36" ht="15.6" customHeight="1" spans="1:4">
      <c r="A36" s="226" t="s">
        <v>137</v>
      </c>
      <c r="B36" s="213">
        <v>0</v>
      </c>
      <c r="C36" s="213">
        <v>0</v>
      </c>
      <c r="D36" s="202">
        <v>0</v>
      </c>
    </row>
    <row r="37" ht="15.75" spans="1:4">
      <c r="A37" s="225" t="s">
        <v>138</v>
      </c>
      <c r="B37" s="213">
        <v>12500</v>
      </c>
      <c r="C37" s="213">
        <v>12000</v>
      </c>
      <c r="D37" s="202">
        <f t="shared" si="0"/>
        <v>104.17</v>
      </c>
    </row>
    <row r="38" ht="15.75" spans="1:4">
      <c r="A38" s="227" t="s">
        <v>139</v>
      </c>
      <c r="B38" s="213">
        <v>24329</v>
      </c>
      <c r="C38" s="213">
        <v>24532</v>
      </c>
      <c r="D38" s="202">
        <f t="shared" si="0"/>
        <v>99.17</v>
      </c>
    </row>
    <row r="39" ht="15.75" spans="1:4">
      <c r="A39" s="228" t="s">
        <v>140</v>
      </c>
      <c r="B39" s="213">
        <v>367</v>
      </c>
      <c r="C39" s="213">
        <v>812</v>
      </c>
      <c r="D39" s="202">
        <f t="shared" si="0"/>
        <v>45.2</v>
      </c>
    </row>
    <row r="40" ht="15.75" spans="1:4">
      <c r="A40" s="226" t="s">
        <v>141</v>
      </c>
      <c r="B40" s="213">
        <v>0</v>
      </c>
      <c r="C40" s="213">
        <v>0</v>
      </c>
      <c r="D40" s="202">
        <v>0</v>
      </c>
    </row>
    <row r="41" ht="15.75" spans="1:4">
      <c r="A41" s="229" t="s">
        <v>142</v>
      </c>
      <c r="B41" s="213">
        <v>0</v>
      </c>
      <c r="C41" s="213">
        <v>0</v>
      </c>
      <c r="D41" s="202">
        <v>0</v>
      </c>
    </row>
    <row r="42" ht="15.75" spans="1:4">
      <c r="A42" s="230" t="s">
        <v>143</v>
      </c>
      <c r="B42" s="213">
        <v>0</v>
      </c>
      <c r="C42" s="213">
        <v>0</v>
      </c>
      <c r="D42" s="202">
        <v>0</v>
      </c>
    </row>
    <row r="43" ht="15.75" spans="1:4">
      <c r="A43" s="229" t="s">
        <v>144</v>
      </c>
      <c r="B43" s="213">
        <v>0</v>
      </c>
      <c r="C43" s="213">
        <v>0</v>
      </c>
      <c r="D43" s="202">
        <v>0</v>
      </c>
    </row>
    <row r="44" ht="15.75" spans="1:4">
      <c r="A44" s="218" t="s">
        <v>145</v>
      </c>
      <c r="B44" s="223">
        <f>B30+B31+B32</f>
        <v>555623</v>
      </c>
      <c r="C44" s="223">
        <f>C30+C31+C32</f>
        <v>672988</v>
      </c>
      <c r="D44" s="202">
        <f t="shared" si="0"/>
        <v>82.56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1"/>
  <sheetViews>
    <sheetView workbookViewId="0">
      <selection activeCell="D5" sqref="D5"/>
    </sheetView>
  </sheetViews>
  <sheetFormatPr defaultColWidth="9" defaultRowHeight="14.25" outlineLevelCol="6"/>
  <cols>
    <col min="1" max="1" width="37.125" customWidth="1"/>
    <col min="2" max="2" width="13.625" customWidth="1"/>
    <col min="3" max="3" width="14" customWidth="1"/>
    <col min="4" max="4" width="15.125" customWidth="1"/>
  </cols>
  <sheetData>
    <row r="1" ht="18" customHeight="1" spans="1:2">
      <c r="A1" s="208" t="s">
        <v>146</v>
      </c>
      <c r="B1" s="221"/>
    </row>
    <row r="2" ht="24" spans="1:4">
      <c r="A2" s="231" t="s">
        <v>7</v>
      </c>
      <c r="B2" s="231"/>
      <c r="C2" s="231"/>
      <c r="D2" s="231"/>
    </row>
    <row r="3" ht="18" customHeight="1" spans="1:4">
      <c r="A3" s="211"/>
      <c r="B3" s="221"/>
      <c r="D3" s="154" t="s">
        <v>59</v>
      </c>
    </row>
    <row r="4" ht="51" customHeight="1" spans="1:4">
      <c r="A4" s="212" t="s">
        <v>60</v>
      </c>
      <c r="B4" s="124" t="s">
        <v>61</v>
      </c>
      <c r="C4" s="35" t="s">
        <v>62</v>
      </c>
      <c r="D4" s="35" t="s">
        <v>63</v>
      </c>
    </row>
    <row r="5" ht="15.75" spans="1:4">
      <c r="A5" s="232" t="s">
        <v>64</v>
      </c>
      <c r="B5" s="233">
        <f>SUM(B6:B22)</f>
        <v>175835</v>
      </c>
      <c r="C5" s="233">
        <f>SUM(C6:C22)</f>
        <v>206600</v>
      </c>
      <c r="D5" s="202">
        <f>ROUND(B5/C5*100,2)</f>
        <v>85.11</v>
      </c>
    </row>
    <row r="6" ht="15.75" spans="1:4">
      <c r="A6" s="234" t="s">
        <v>65</v>
      </c>
      <c r="B6" s="235">
        <v>52495</v>
      </c>
      <c r="C6" s="235">
        <v>70250</v>
      </c>
      <c r="D6" s="202">
        <f t="shared" ref="D6:D45" si="0">ROUND(B6/C6*100,2)</f>
        <v>74.73</v>
      </c>
    </row>
    <row r="7" ht="15.75" spans="1:4">
      <c r="A7" s="234" t="s">
        <v>66</v>
      </c>
      <c r="B7" s="235">
        <v>0</v>
      </c>
      <c r="C7" s="235">
        <v>0</v>
      </c>
      <c r="D7" s="202">
        <v>0</v>
      </c>
    </row>
    <row r="8" ht="15.75" spans="1:4">
      <c r="A8" s="234" t="s">
        <v>67</v>
      </c>
      <c r="B8" s="235">
        <v>41000</v>
      </c>
      <c r="C8" s="235">
        <v>52000</v>
      </c>
      <c r="D8" s="202">
        <f t="shared" si="0"/>
        <v>78.85</v>
      </c>
    </row>
    <row r="9" ht="15.75" spans="1:7">
      <c r="A9" s="234" t="s">
        <v>68</v>
      </c>
      <c r="B9" s="235">
        <v>0</v>
      </c>
      <c r="C9" s="235">
        <v>0</v>
      </c>
      <c r="D9" s="202">
        <v>0</v>
      </c>
      <c r="G9" s="129"/>
    </row>
    <row r="10" ht="15.75" spans="1:4">
      <c r="A10" s="234" t="s">
        <v>69</v>
      </c>
      <c r="B10" s="235">
        <v>10600</v>
      </c>
      <c r="C10" s="235">
        <v>12000</v>
      </c>
      <c r="D10" s="202">
        <f t="shared" si="0"/>
        <v>88.33</v>
      </c>
    </row>
    <row r="11" ht="15.75" spans="1:4">
      <c r="A11" s="234" t="s">
        <v>70</v>
      </c>
      <c r="B11" s="235">
        <v>31100</v>
      </c>
      <c r="C11" s="235">
        <v>25000</v>
      </c>
      <c r="D11" s="202">
        <f t="shared" si="0"/>
        <v>124.4</v>
      </c>
    </row>
    <row r="12" ht="15.75" spans="1:4">
      <c r="A12" s="234" t="s">
        <v>71</v>
      </c>
      <c r="B12" s="235">
        <v>6110</v>
      </c>
      <c r="C12" s="235">
        <v>6300</v>
      </c>
      <c r="D12" s="202">
        <f t="shared" si="0"/>
        <v>96.98</v>
      </c>
    </row>
    <row r="13" ht="15.75" spans="1:4">
      <c r="A13" s="234" t="s">
        <v>72</v>
      </c>
      <c r="B13" s="235">
        <v>5880</v>
      </c>
      <c r="C13" s="235">
        <v>4400</v>
      </c>
      <c r="D13" s="202">
        <f t="shared" si="0"/>
        <v>133.64</v>
      </c>
    </row>
    <row r="14" ht="15.75" spans="1:4">
      <c r="A14" s="234" t="s">
        <v>73</v>
      </c>
      <c r="B14" s="235">
        <v>13750</v>
      </c>
      <c r="C14" s="235">
        <v>14300</v>
      </c>
      <c r="D14" s="202">
        <f t="shared" si="0"/>
        <v>96.15</v>
      </c>
    </row>
    <row r="15" ht="15.75" spans="1:4">
      <c r="A15" s="234" t="s">
        <v>74</v>
      </c>
      <c r="B15" s="235">
        <v>3000</v>
      </c>
      <c r="C15" s="235">
        <v>3000</v>
      </c>
      <c r="D15" s="202">
        <f t="shared" si="0"/>
        <v>100</v>
      </c>
    </row>
    <row r="16" ht="15.75" spans="1:4">
      <c r="A16" s="234" t="s">
        <v>75</v>
      </c>
      <c r="B16" s="235">
        <v>3050</v>
      </c>
      <c r="C16" s="235">
        <v>5800</v>
      </c>
      <c r="D16" s="202">
        <f t="shared" si="0"/>
        <v>52.59</v>
      </c>
    </row>
    <row r="17" ht="15.75" spans="1:4">
      <c r="A17" s="234" t="s">
        <v>76</v>
      </c>
      <c r="B17" s="235">
        <v>1800</v>
      </c>
      <c r="C17" s="235">
        <v>2500</v>
      </c>
      <c r="D17" s="202">
        <f t="shared" si="0"/>
        <v>72</v>
      </c>
    </row>
    <row r="18" ht="15.75" spans="1:4">
      <c r="A18" s="234" t="s">
        <v>77</v>
      </c>
      <c r="B18" s="235">
        <v>300</v>
      </c>
      <c r="C18" s="235">
        <v>2200</v>
      </c>
      <c r="D18" s="202">
        <f t="shared" si="0"/>
        <v>13.64</v>
      </c>
    </row>
    <row r="19" ht="15.75" spans="1:4">
      <c r="A19" s="234" t="s">
        <v>78</v>
      </c>
      <c r="B19" s="235">
        <v>1700</v>
      </c>
      <c r="C19" s="235">
        <v>3500</v>
      </c>
      <c r="D19" s="202">
        <f t="shared" si="0"/>
        <v>48.57</v>
      </c>
    </row>
    <row r="20" ht="15.75" spans="1:4">
      <c r="A20" s="234" t="s">
        <v>79</v>
      </c>
      <c r="B20" s="235">
        <v>4600</v>
      </c>
      <c r="C20" s="235">
        <v>4900</v>
      </c>
      <c r="D20" s="202">
        <f t="shared" si="0"/>
        <v>93.88</v>
      </c>
    </row>
    <row r="21" ht="15.75" spans="1:4">
      <c r="A21" s="234" t="s">
        <v>80</v>
      </c>
      <c r="B21" s="235">
        <v>450</v>
      </c>
      <c r="C21" s="235">
        <v>450</v>
      </c>
      <c r="D21" s="202">
        <f t="shared" si="0"/>
        <v>100</v>
      </c>
    </row>
    <row r="22" ht="15.75" spans="1:4">
      <c r="A22" s="234" t="s">
        <v>81</v>
      </c>
      <c r="B22" s="235">
        <v>0</v>
      </c>
      <c r="C22" s="235">
        <v>0</v>
      </c>
      <c r="D22" s="202">
        <v>0</v>
      </c>
    </row>
    <row r="23" ht="15.75" spans="1:4">
      <c r="A23" s="232" t="s">
        <v>82</v>
      </c>
      <c r="B23" s="233">
        <f>SUM(B24:B31)</f>
        <v>191930</v>
      </c>
      <c r="C23" s="233">
        <f>SUM(C24:C31)</f>
        <v>163400</v>
      </c>
      <c r="D23" s="202">
        <f t="shared" si="0"/>
        <v>117.46</v>
      </c>
    </row>
    <row r="24" ht="15.75" spans="1:4">
      <c r="A24" s="234" t="s">
        <v>83</v>
      </c>
      <c r="B24" s="235">
        <v>7800</v>
      </c>
      <c r="C24" s="235">
        <v>8500</v>
      </c>
      <c r="D24" s="202">
        <f t="shared" si="0"/>
        <v>91.76</v>
      </c>
    </row>
    <row r="25" ht="15.75" spans="1:4">
      <c r="A25" s="234" t="s">
        <v>84</v>
      </c>
      <c r="B25" s="235">
        <v>4800</v>
      </c>
      <c r="C25" s="235">
        <v>5000</v>
      </c>
      <c r="D25" s="202">
        <f t="shared" si="0"/>
        <v>96</v>
      </c>
    </row>
    <row r="26" ht="15.75" spans="1:4">
      <c r="A26" s="234" t="s">
        <v>85</v>
      </c>
      <c r="B26" s="235">
        <v>10000</v>
      </c>
      <c r="C26" s="235">
        <v>10000</v>
      </c>
      <c r="D26" s="202">
        <f t="shared" si="0"/>
        <v>100</v>
      </c>
    </row>
    <row r="27" ht="15.75" spans="1:4">
      <c r="A27" s="234" t="s">
        <v>86</v>
      </c>
      <c r="B27" s="235">
        <v>166900</v>
      </c>
      <c r="C27" s="235">
        <v>135950</v>
      </c>
      <c r="D27" s="202">
        <f t="shared" si="0"/>
        <v>122.77</v>
      </c>
    </row>
    <row r="28" ht="15.75" spans="1:4">
      <c r="A28" s="234" t="s">
        <v>87</v>
      </c>
      <c r="B28" s="235">
        <v>2000</v>
      </c>
      <c r="C28" s="235">
        <v>3600</v>
      </c>
      <c r="D28" s="202">
        <f t="shared" si="0"/>
        <v>55.56</v>
      </c>
    </row>
    <row r="29" ht="15.75" spans="1:4">
      <c r="A29" s="234" t="s">
        <v>88</v>
      </c>
      <c r="B29" s="235">
        <v>65</v>
      </c>
      <c r="C29" s="235">
        <v>0</v>
      </c>
      <c r="D29" s="202">
        <v>0</v>
      </c>
    </row>
    <row r="30" ht="15.75" spans="1:4">
      <c r="A30" s="234" t="s">
        <v>89</v>
      </c>
      <c r="B30" s="235">
        <v>350</v>
      </c>
      <c r="C30" s="235">
        <v>350</v>
      </c>
      <c r="D30" s="202">
        <f t="shared" si="0"/>
        <v>100</v>
      </c>
    </row>
    <row r="31" ht="15.75" spans="1:4">
      <c r="A31" s="234" t="s">
        <v>90</v>
      </c>
      <c r="B31" s="235">
        <v>15</v>
      </c>
      <c r="C31" s="235">
        <v>0</v>
      </c>
      <c r="D31" s="202">
        <v>0</v>
      </c>
    </row>
    <row r="32" ht="15.75" spans="1:4">
      <c r="A32" s="236" t="s">
        <v>91</v>
      </c>
      <c r="B32" s="233">
        <f>B23+B5</f>
        <v>367765</v>
      </c>
      <c r="C32" s="233">
        <f>C5+C23</f>
        <v>370000</v>
      </c>
      <c r="D32" s="202">
        <f t="shared" si="0"/>
        <v>99.4</v>
      </c>
    </row>
    <row r="33" ht="15.75" spans="1:4">
      <c r="A33" s="237" t="s">
        <v>92</v>
      </c>
      <c r="B33" s="233"/>
      <c r="C33" s="233"/>
      <c r="D33" s="202">
        <v>0</v>
      </c>
    </row>
    <row r="34" ht="15.75" spans="1:4">
      <c r="A34" s="237" t="s">
        <v>93</v>
      </c>
      <c r="B34" s="233">
        <f>B35+B39+B40+B41+B42+B43+B44</f>
        <v>162128</v>
      </c>
      <c r="C34" s="233">
        <f>C35+C39+C40+C41+C42+C43+C44</f>
        <v>276088</v>
      </c>
      <c r="D34" s="202">
        <f t="shared" si="0"/>
        <v>58.72</v>
      </c>
    </row>
    <row r="35" ht="15.75" spans="1:4">
      <c r="A35" s="238" t="s">
        <v>94</v>
      </c>
      <c r="B35" s="235">
        <f>B36+B37+B38</f>
        <v>131304</v>
      </c>
      <c r="C35" s="235">
        <f>C36+C37+C38</f>
        <v>187748</v>
      </c>
      <c r="D35" s="202">
        <f t="shared" si="0"/>
        <v>69.94</v>
      </c>
    </row>
    <row r="36" ht="15.75" spans="1:4">
      <c r="A36" s="239" t="s">
        <v>95</v>
      </c>
      <c r="B36" s="235">
        <v>7057</v>
      </c>
      <c r="C36" s="235">
        <v>7057</v>
      </c>
      <c r="D36" s="202">
        <f t="shared" si="0"/>
        <v>100</v>
      </c>
    </row>
    <row r="37" ht="15.75" spans="1:4">
      <c r="A37" s="239" t="s">
        <v>96</v>
      </c>
      <c r="B37" s="235">
        <v>67414</v>
      </c>
      <c r="C37" s="235">
        <v>67414</v>
      </c>
      <c r="D37" s="202">
        <f t="shared" si="0"/>
        <v>100</v>
      </c>
    </row>
    <row r="38" ht="15.75" spans="1:4">
      <c r="A38" s="239" t="s">
        <v>97</v>
      </c>
      <c r="B38" s="235">
        <v>56833</v>
      </c>
      <c r="C38" s="235">
        <v>113277</v>
      </c>
      <c r="D38" s="202">
        <f t="shared" si="0"/>
        <v>50.17</v>
      </c>
    </row>
    <row r="39" ht="15.75" spans="1:4">
      <c r="A39" s="240" t="s">
        <v>98</v>
      </c>
      <c r="B39" s="235">
        <v>1000</v>
      </c>
      <c r="C39" s="235">
        <v>1000</v>
      </c>
      <c r="D39" s="202">
        <f t="shared" si="0"/>
        <v>100</v>
      </c>
    </row>
    <row r="40" ht="15.75" spans="1:4">
      <c r="A40" s="241" t="s">
        <v>99</v>
      </c>
      <c r="B40" s="235">
        <v>0</v>
      </c>
      <c r="C40" s="235">
        <v>4432</v>
      </c>
      <c r="D40" s="202">
        <f t="shared" si="0"/>
        <v>0</v>
      </c>
    </row>
    <row r="41" ht="15.75" spans="1:4">
      <c r="A41" s="241" t="s">
        <v>100</v>
      </c>
      <c r="B41" s="235">
        <v>16450</v>
      </c>
      <c r="C41" s="235">
        <v>46050</v>
      </c>
      <c r="D41" s="202">
        <f t="shared" si="0"/>
        <v>35.72</v>
      </c>
    </row>
    <row r="42" ht="15.75" spans="1:4">
      <c r="A42" s="242" t="s">
        <v>101</v>
      </c>
      <c r="B42" s="235">
        <v>13374</v>
      </c>
      <c r="C42" s="235">
        <v>36858</v>
      </c>
      <c r="D42" s="202">
        <f t="shared" si="0"/>
        <v>36.29</v>
      </c>
    </row>
    <row r="43" ht="15.75" spans="1:4">
      <c r="A43" s="238" t="s">
        <v>102</v>
      </c>
      <c r="B43" s="235">
        <v>0</v>
      </c>
      <c r="C43" s="235">
        <v>0</v>
      </c>
      <c r="D43" s="202">
        <v>0</v>
      </c>
    </row>
    <row r="44" ht="15.75" spans="1:4">
      <c r="A44" s="238" t="s">
        <v>103</v>
      </c>
      <c r="B44" s="235">
        <v>0</v>
      </c>
      <c r="C44" s="235">
        <v>0</v>
      </c>
      <c r="D44" s="202">
        <v>0</v>
      </c>
    </row>
    <row r="45" ht="15.75" spans="1:4">
      <c r="A45" s="236" t="s">
        <v>104</v>
      </c>
      <c r="B45" s="233">
        <f>B32+B34</f>
        <v>529893</v>
      </c>
      <c r="C45" s="233">
        <f>C32+C34+C33</f>
        <v>646088</v>
      </c>
      <c r="D45" s="202">
        <f t="shared" si="0"/>
        <v>82.02</v>
      </c>
    </row>
    <row r="46" spans="1:2">
      <c r="A46" s="243"/>
      <c r="B46" s="221"/>
    </row>
    <row r="47" spans="1:2">
      <c r="A47" s="243"/>
      <c r="B47" s="221"/>
    </row>
    <row r="48" spans="1:2">
      <c r="A48" s="243"/>
      <c r="B48" s="221"/>
    </row>
    <row r="49" spans="1:2">
      <c r="A49" s="221"/>
      <c r="B49" s="221"/>
    </row>
    <row r="50" spans="1:2">
      <c r="A50" s="221"/>
      <c r="B50" s="221"/>
    </row>
    <row r="51" spans="1:2">
      <c r="A51" s="221"/>
      <c r="B51" s="221"/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topLeftCell="A10" workbookViewId="0">
      <selection activeCell="D25" sqref="D25"/>
    </sheetView>
  </sheetViews>
  <sheetFormatPr defaultColWidth="9" defaultRowHeight="14.25" outlineLevelCol="5"/>
  <cols>
    <col min="1" max="1" width="38.375" customWidth="1"/>
    <col min="2" max="2" width="12.125" customWidth="1"/>
    <col min="3" max="3" width="13.375" customWidth="1"/>
    <col min="4" max="4" width="15.125" customWidth="1"/>
  </cols>
  <sheetData>
    <row r="1" ht="18" customHeight="1" spans="1:2">
      <c r="A1" s="208" t="s">
        <v>147</v>
      </c>
      <c r="B1" s="221"/>
    </row>
    <row r="2" ht="24" spans="1:4">
      <c r="A2" s="210" t="s">
        <v>9</v>
      </c>
      <c r="B2" s="210"/>
      <c r="C2" s="210"/>
      <c r="D2" s="210"/>
    </row>
    <row r="3" ht="19.5" customHeight="1" spans="1:4">
      <c r="A3" s="211"/>
      <c r="B3" s="221"/>
      <c r="D3" s="154" t="s">
        <v>59</v>
      </c>
    </row>
    <row r="4" ht="44.25" customHeight="1" spans="1:4">
      <c r="A4" s="124" t="s">
        <v>60</v>
      </c>
      <c r="B4" s="124" t="s">
        <v>61</v>
      </c>
      <c r="C4" s="35" t="s">
        <v>62</v>
      </c>
      <c r="D4" s="35" t="s">
        <v>63</v>
      </c>
    </row>
    <row r="5" ht="15.75" spans="1:4">
      <c r="A5" s="119" t="s">
        <v>106</v>
      </c>
      <c r="B5" s="213">
        <v>27764</v>
      </c>
      <c r="C5" s="213">
        <v>28534</v>
      </c>
      <c r="D5" s="202">
        <f>ROUND(B5/C5*100,2)</f>
        <v>97.3</v>
      </c>
    </row>
    <row r="6" ht="15.75" spans="1:4">
      <c r="A6" s="119" t="s">
        <v>107</v>
      </c>
      <c r="B6" s="213">
        <v>0</v>
      </c>
      <c r="C6" s="213">
        <v>0</v>
      </c>
      <c r="D6" s="202">
        <v>0</v>
      </c>
    </row>
    <row r="7" ht="15.75" spans="1:4">
      <c r="A7" s="119" t="s">
        <v>108</v>
      </c>
      <c r="B7" s="213">
        <v>0</v>
      </c>
      <c r="C7" s="213">
        <v>0</v>
      </c>
      <c r="D7" s="202">
        <v>0</v>
      </c>
    </row>
    <row r="8" ht="15.75" spans="1:4">
      <c r="A8" s="119" t="s">
        <v>109</v>
      </c>
      <c r="B8" s="213">
        <v>23492</v>
      </c>
      <c r="C8" s="213">
        <v>31017</v>
      </c>
      <c r="D8" s="202">
        <f t="shared" ref="D6:D44" si="0">ROUND(B8/C8*100,2)</f>
        <v>75.74</v>
      </c>
    </row>
    <row r="9" ht="15.75" spans="1:6">
      <c r="A9" s="119" t="s">
        <v>110</v>
      </c>
      <c r="B9" s="213">
        <v>117888</v>
      </c>
      <c r="C9" s="213">
        <v>122130</v>
      </c>
      <c r="D9" s="202">
        <f t="shared" si="0"/>
        <v>96.53</v>
      </c>
      <c r="F9" s="129"/>
    </row>
    <row r="10" ht="15.75" spans="1:4">
      <c r="A10" s="119" t="s">
        <v>111</v>
      </c>
      <c r="B10" s="213">
        <v>30247</v>
      </c>
      <c r="C10" s="213">
        <v>45344</v>
      </c>
      <c r="D10" s="202">
        <f t="shared" si="0"/>
        <v>66.71</v>
      </c>
    </row>
    <row r="11" ht="15.75" spans="1:4">
      <c r="A11" s="119" t="s">
        <v>112</v>
      </c>
      <c r="B11" s="213">
        <v>5020</v>
      </c>
      <c r="C11" s="213">
        <v>6917</v>
      </c>
      <c r="D11" s="202">
        <f t="shared" si="0"/>
        <v>72.57</v>
      </c>
    </row>
    <row r="12" ht="15.75" spans="1:4">
      <c r="A12" s="119" t="s">
        <v>113</v>
      </c>
      <c r="B12" s="213">
        <v>75053</v>
      </c>
      <c r="C12" s="213">
        <v>70466</v>
      </c>
      <c r="D12" s="202">
        <f t="shared" si="0"/>
        <v>106.51</v>
      </c>
    </row>
    <row r="13" ht="15.75" spans="1:4">
      <c r="A13" s="119" t="s">
        <v>114</v>
      </c>
      <c r="B13" s="213">
        <v>28324</v>
      </c>
      <c r="C13" s="213">
        <v>28341</v>
      </c>
      <c r="D13" s="202">
        <f t="shared" si="0"/>
        <v>99.94</v>
      </c>
    </row>
    <row r="14" ht="15.75" spans="1:4">
      <c r="A14" s="119" t="s">
        <v>115</v>
      </c>
      <c r="B14" s="213">
        <v>4705</v>
      </c>
      <c r="C14" s="213">
        <v>3001</v>
      </c>
      <c r="D14" s="202">
        <f t="shared" si="0"/>
        <v>156.78</v>
      </c>
    </row>
    <row r="15" ht="15.75" spans="1:4">
      <c r="A15" s="119" t="s">
        <v>116</v>
      </c>
      <c r="B15" s="213">
        <v>58381</v>
      </c>
      <c r="C15" s="213">
        <v>65060</v>
      </c>
      <c r="D15" s="202">
        <f t="shared" si="0"/>
        <v>89.73</v>
      </c>
    </row>
    <row r="16" ht="15.75" spans="1:4">
      <c r="A16" s="119" t="s">
        <v>117</v>
      </c>
      <c r="B16" s="213">
        <v>29564</v>
      </c>
      <c r="C16" s="213">
        <v>66167</v>
      </c>
      <c r="D16" s="202">
        <f t="shared" si="0"/>
        <v>44.68</v>
      </c>
    </row>
    <row r="17" ht="15.75" spans="1:4">
      <c r="A17" s="119" t="s">
        <v>118</v>
      </c>
      <c r="B17" s="213">
        <v>10988</v>
      </c>
      <c r="C17" s="213">
        <v>35926</v>
      </c>
      <c r="D17" s="202">
        <f t="shared" si="0"/>
        <v>30.59</v>
      </c>
    </row>
    <row r="18" ht="15.75" spans="1:4">
      <c r="A18" s="119" t="s">
        <v>119</v>
      </c>
      <c r="B18" s="213">
        <v>1826</v>
      </c>
      <c r="C18" s="213">
        <v>1651</v>
      </c>
      <c r="D18" s="202">
        <f t="shared" si="0"/>
        <v>110.6</v>
      </c>
    </row>
    <row r="19" ht="15.75" spans="1:4">
      <c r="A19" s="119" t="s">
        <v>120</v>
      </c>
      <c r="B19" s="213">
        <v>7983</v>
      </c>
      <c r="C19" s="213">
        <v>6000</v>
      </c>
      <c r="D19" s="202">
        <f t="shared" si="0"/>
        <v>133.05</v>
      </c>
    </row>
    <row r="20" ht="15.75" spans="1:4">
      <c r="A20" s="119" t="s">
        <v>121</v>
      </c>
      <c r="B20" s="213">
        <v>180</v>
      </c>
      <c r="C20" s="213">
        <v>216</v>
      </c>
      <c r="D20" s="202">
        <f t="shared" si="0"/>
        <v>83.33</v>
      </c>
    </row>
    <row r="21" ht="15.75" spans="1:4">
      <c r="A21" s="119" t="s">
        <v>122</v>
      </c>
      <c r="B21" s="213">
        <v>0</v>
      </c>
      <c r="C21" s="213">
        <v>0</v>
      </c>
      <c r="D21" s="202">
        <v>0</v>
      </c>
    </row>
    <row r="22" ht="15.75" spans="1:4">
      <c r="A22" s="119" t="s">
        <v>123</v>
      </c>
      <c r="B22" s="213">
        <v>8323</v>
      </c>
      <c r="C22" s="213">
        <v>13207</v>
      </c>
      <c r="D22" s="202">
        <f t="shared" si="0"/>
        <v>63.02</v>
      </c>
    </row>
    <row r="23" ht="15.75" spans="1:4">
      <c r="A23" s="119" t="s">
        <v>124</v>
      </c>
      <c r="B23" s="213">
        <v>0</v>
      </c>
      <c r="C23" s="213">
        <v>580</v>
      </c>
      <c r="D23" s="202">
        <f t="shared" si="0"/>
        <v>0</v>
      </c>
    </row>
    <row r="24" ht="15.75" spans="1:4">
      <c r="A24" s="119" t="s">
        <v>125</v>
      </c>
      <c r="B24" s="213">
        <v>528</v>
      </c>
      <c r="C24" s="213">
        <v>1116</v>
      </c>
      <c r="D24" s="202">
        <f t="shared" si="0"/>
        <v>47.31</v>
      </c>
    </row>
    <row r="25" ht="15.75" spans="1:4">
      <c r="A25" s="119" t="s">
        <v>126</v>
      </c>
      <c r="B25" s="213">
        <v>4578</v>
      </c>
      <c r="C25" s="213">
        <v>5034</v>
      </c>
      <c r="D25" s="202">
        <f t="shared" si="0"/>
        <v>90.94</v>
      </c>
    </row>
    <row r="26" ht="15.75" spans="1:4">
      <c r="A26" s="119" t="s">
        <v>127</v>
      </c>
      <c r="B26" s="213">
        <v>5000</v>
      </c>
      <c r="C26" s="213">
        <v>5000</v>
      </c>
      <c r="D26" s="202">
        <f t="shared" si="0"/>
        <v>100</v>
      </c>
    </row>
    <row r="27" ht="15.75" spans="1:4">
      <c r="A27" s="119" t="s">
        <v>128</v>
      </c>
      <c r="B27" s="213">
        <v>6000</v>
      </c>
      <c r="C27" s="213">
        <v>1152</v>
      </c>
      <c r="D27" s="202">
        <f t="shared" si="0"/>
        <v>520.83</v>
      </c>
    </row>
    <row r="28" ht="15.75" spans="1:4">
      <c r="A28" s="119" t="s">
        <v>129</v>
      </c>
      <c r="B28" s="213">
        <v>10550</v>
      </c>
      <c r="C28" s="213">
        <v>10897</v>
      </c>
      <c r="D28" s="202">
        <f t="shared" si="0"/>
        <v>96.82</v>
      </c>
    </row>
    <row r="29" ht="15.75" spans="1:4">
      <c r="A29" s="119" t="s">
        <v>130</v>
      </c>
      <c r="B29" s="213">
        <v>39</v>
      </c>
      <c r="C29" s="213">
        <v>72</v>
      </c>
      <c r="D29" s="202">
        <f t="shared" si="0"/>
        <v>54.17</v>
      </c>
    </row>
    <row r="30" ht="16.15" customHeight="1" spans="1:4">
      <c r="A30" s="222" t="s">
        <v>131</v>
      </c>
      <c r="B30" s="223">
        <f>SUM(B5:B29)</f>
        <v>456433</v>
      </c>
      <c r="C30" s="223">
        <f>SUM(C5:C29)</f>
        <v>547828</v>
      </c>
      <c r="D30" s="202">
        <f t="shared" si="0"/>
        <v>83.32</v>
      </c>
    </row>
    <row r="31" ht="15" customHeight="1" spans="1:4">
      <c r="A31" s="224" t="s">
        <v>132</v>
      </c>
      <c r="B31" s="223">
        <v>14861</v>
      </c>
      <c r="C31" s="223">
        <v>37647</v>
      </c>
      <c r="D31" s="202">
        <f t="shared" si="0"/>
        <v>39.47</v>
      </c>
    </row>
    <row r="32" ht="15" customHeight="1" spans="1:4">
      <c r="A32" s="224" t="s">
        <v>133</v>
      </c>
      <c r="B32" s="223">
        <f>B33+B37+B38+B39</f>
        <v>58599</v>
      </c>
      <c r="C32" s="223">
        <f>C33+C37+C38+C39</f>
        <v>60613</v>
      </c>
      <c r="D32" s="202">
        <f t="shared" si="0"/>
        <v>96.68</v>
      </c>
    </row>
    <row r="33" ht="15" customHeight="1" spans="1:4">
      <c r="A33" s="225" t="s">
        <v>134</v>
      </c>
      <c r="B33" s="213">
        <f>B35+B36</f>
        <v>21708</v>
      </c>
      <c r="C33" s="213">
        <f>C35+C36</f>
        <v>24050</v>
      </c>
      <c r="D33" s="202">
        <f t="shared" si="0"/>
        <v>90.26</v>
      </c>
    </row>
    <row r="34" ht="15" customHeight="1" spans="1:4">
      <c r="A34" s="225" t="s">
        <v>135</v>
      </c>
      <c r="B34" s="213">
        <v>0</v>
      </c>
      <c r="C34" s="213">
        <v>0</v>
      </c>
      <c r="D34" s="202">
        <v>0</v>
      </c>
    </row>
    <row r="35" ht="15" customHeight="1" spans="1:4">
      <c r="A35" s="226" t="s">
        <v>136</v>
      </c>
      <c r="B35" s="213">
        <v>13508</v>
      </c>
      <c r="C35" s="213">
        <v>14250</v>
      </c>
      <c r="D35" s="202">
        <f t="shared" si="0"/>
        <v>94.79</v>
      </c>
    </row>
    <row r="36" ht="15.6" customHeight="1" spans="1:4">
      <c r="A36" s="226" t="s">
        <v>137</v>
      </c>
      <c r="B36" s="213">
        <v>8200</v>
      </c>
      <c r="C36" s="213">
        <v>9800</v>
      </c>
      <c r="D36" s="202">
        <f t="shared" si="0"/>
        <v>83.67</v>
      </c>
    </row>
    <row r="37" ht="15.75" spans="1:4">
      <c r="A37" s="225" t="s">
        <v>138</v>
      </c>
      <c r="B37" s="213">
        <v>12500</v>
      </c>
      <c r="C37" s="213">
        <v>12000</v>
      </c>
      <c r="D37" s="202">
        <f t="shared" si="0"/>
        <v>104.17</v>
      </c>
    </row>
    <row r="38" ht="15.75" spans="1:4">
      <c r="A38" s="227" t="s">
        <v>139</v>
      </c>
      <c r="B38" s="213">
        <v>24329</v>
      </c>
      <c r="C38" s="213">
        <v>24532</v>
      </c>
      <c r="D38" s="202">
        <f t="shared" si="0"/>
        <v>99.17</v>
      </c>
    </row>
    <row r="39" ht="15.75" spans="1:4">
      <c r="A39" s="228" t="s">
        <v>140</v>
      </c>
      <c r="B39" s="213">
        <v>62</v>
      </c>
      <c r="C39" s="213">
        <v>31</v>
      </c>
      <c r="D39" s="202">
        <f t="shared" si="0"/>
        <v>200</v>
      </c>
    </row>
    <row r="40" ht="15.75" spans="1:4">
      <c r="A40" s="226" t="s">
        <v>141</v>
      </c>
      <c r="B40" s="213">
        <v>0</v>
      </c>
      <c r="C40" s="213">
        <v>0</v>
      </c>
      <c r="D40" s="202">
        <v>0</v>
      </c>
    </row>
    <row r="41" ht="15.75" spans="1:4">
      <c r="A41" s="229" t="s">
        <v>142</v>
      </c>
      <c r="B41" s="213">
        <v>0</v>
      </c>
      <c r="C41" s="213">
        <v>0</v>
      </c>
      <c r="D41" s="202">
        <v>0</v>
      </c>
    </row>
    <row r="42" ht="15.75" spans="1:4">
      <c r="A42" s="230" t="s">
        <v>143</v>
      </c>
      <c r="B42" s="213">
        <v>0</v>
      </c>
      <c r="C42" s="213">
        <v>0</v>
      </c>
      <c r="D42" s="202">
        <v>0</v>
      </c>
    </row>
    <row r="43" ht="15.75" spans="1:4">
      <c r="A43" s="229" t="s">
        <v>144</v>
      </c>
      <c r="B43" s="213">
        <v>0</v>
      </c>
      <c r="C43" s="213">
        <v>0</v>
      </c>
      <c r="D43" s="202">
        <v>0</v>
      </c>
    </row>
    <row r="44" ht="15.75" spans="1:4">
      <c r="A44" s="218" t="s">
        <v>145</v>
      </c>
      <c r="B44" s="223">
        <f>B30+B31+B32</f>
        <v>529893</v>
      </c>
      <c r="C44" s="223">
        <f>C30+C31+C32</f>
        <v>646088</v>
      </c>
      <c r="D44" s="202">
        <f t="shared" si="0"/>
        <v>82.02</v>
      </c>
    </row>
  </sheetData>
  <mergeCells count="1">
    <mergeCell ref="A2:D2"/>
  </mergeCells>
  <pageMargins left="0.313888888888889" right="0.313888888888889" top="0.15625" bottom="0.15625" header="0.313888888888889" footer="0.313888888888889"/>
  <pageSetup paperSize="9" scale="94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53"/>
  <sheetViews>
    <sheetView topLeftCell="A582" workbookViewId="0">
      <selection activeCell="C620" sqref="C620"/>
    </sheetView>
  </sheetViews>
  <sheetFormatPr defaultColWidth="9" defaultRowHeight="14.25" outlineLevelCol="3"/>
  <cols>
    <col min="1" max="1" width="42.75" customWidth="1"/>
    <col min="2" max="2" width="12.375" style="112" customWidth="1"/>
    <col min="3" max="3" width="12.375" customWidth="1"/>
    <col min="4" max="4" width="15.5" customWidth="1"/>
  </cols>
  <sheetData>
    <row r="1" spans="1:2">
      <c r="A1" s="208" t="s">
        <v>148</v>
      </c>
      <c r="B1" s="209"/>
    </row>
    <row r="2" ht="30" customHeight="1" spans="1:4">
      <c r="A2" s="210" t="s">
        <v>11</v>
      </c>
      <c r="B2" s="210"/>
      <c r="C2" s="210"/>
      <c r="D2" s="210"/>
    </row>
    <row r="3" ht="18.75" customHeight="1" spans="1:4">
      <c r="A3" s="211"/>
      <c r="B3" s="209"/>
      <c r="D3" s="154" t="s">
        <v>59</v>
      </c>
    </row>
    <row r="4" ht="51" customHeight="1" spans="1:4">
      <c r="A4" s="124" t="s">
        <v>60</v>
      </c>
      <c r="B4" s="212" t="s">
        <v>61</v>
      </c>
      <c r="C4" s="35" t="s">
        <v>62</v>
      </c>
      <c r="D4" s="35" t="s">
        <v>63</v>
      </c>
    </row>
    <row r="5" ht="18" customHeight="1" spans="1:4">
      <c r="A5" s="119" t="s">
        <v>106</v>
      </c>
      <c r="B5" s="213">
        <f>SUBTOTAL(9,B6,B18,B27,B38,B50,B61,B72,B80,B89,B102,B111,B122,B134,B141,B149,B155,B162,B169,B176,B183,B190,B198,B210,B204,B217,B232,B239,B242)</f>
        <v>27764</v>
      </c>
      <c r="C5" s="213">
        <f>SUBTOTAL(9,C6,C18,C27,C38,C50,C61,C72,C80,C89,C102,C111,C122,C134,C141,C149,C155,C162,C169,C176,C183,C190,C198,C210,C204,C217,C232,C239)</f>
        <v>28534</v>
      </c>
      <c r="D5" s="214">
        <f t="shared" ref="D5:D7" si="0">B5/C5*100</f>
        <v>97.3</v>
      </c>
    </row>
    <row r="6" ht="18" customHeight="1" spans="1:4">
      <c r="A6" s="119" t="s">
        <v>149</v>
      </c>
      <c r="B6" s="215">
        <f>SUM(B7:B17)</f>
        <v>1154</v>
      </c>
      <c r="C6" s="215">
        <f>SUM(C7:C17)</f>
        <v>1119</v>
      </c>
      <c r="D6" s="214">
        <f t="shared" si="0"/>
        <v>103.13</v>
      </c>
    </row>
    <row r="7" ht="18" customHeight="1" spans="1:4">
      <c r="A7" s="119" t="s">
        <v>150</v>
      </c>
      <c r="B7" s="215">
        <v>1059</v>
      </c>
      <c r="C7" s="215">
        <v>1043</v>
      </c>
      <c r="D7" s="214">
        <f t="shared" si="0"/>
        <v>101.53</v>
      </c>
    </row>
    <row r="8" ht="18" customHeight="1" spans="1:4">
      <c r="A8" s="119" t="s">
        <v>151</v>
      </c>
      <c r="B8" s="215">
        <v>0</v>
      </c>
      <c r="C8" s="215">
        <v>0</v>
      </c>
      <c r="D8" s="214">
        <v>0</v>
      </c>
    </row>
    <row r="9" ht="18" customHeight="1" spans="1:4">
      <c r="A9" s="119" t="s">
        <v>152</v>
      </c>
      <c r="B9" s="215">
        <v>0</v>
      </c>
      <c r="C9" s="215">
        <v>0</v>
      </c>
      <c r="D9" s="214">
        <v>0</v>
      </c>
    </row>
    <row r="10" ht="18" customHeight="1" spans="1:4">
      <c r="A10" s="119" t="s">
        <v>153</v>
      </c>
      <c r="B10" s="215">
        <v>0</v>
      </c>
      <c r="C10" s="215">
        <v>0</v>
      </c>
      <c r="D10" s="214">
        <v>0</v>
      </c>
    </row>
    <row r="11" ht="18" customHeight="1" spans="1:4">
      <c r="A11" s="119" t="s">
        <v>154</v>
      </c>
      <c r="B11" s="215">
        <v>0</v>
      </c>
      <c r="C11" s="215">
        <v>0</v>
      </c>
      <c r="D11" s="214">
        <v>0</v>
      </c>
    </row>
    <row r="12" ht="18" customHeight="1" spans="1:4">
      <c r="A12" s="119" t="s">
        <v>155</v>
      </c>
      <c r="B12" s="215">
        <v>0</v>
      </c>
      <c r="C12" s="215">
        <v>0</v>
      </c>
      <c r="D12" s="214">
        <v>0</v>
      </c>
    </row>
    <row r="13" ht="18" customHeight="1" spans="1:4">
      <c r="A13" s="119" t="s">
        <v>156</v>
      </c>
      <c r="B13" s="215">
        <v>0</v>
      </c>
      <c r="C13" s="215">
        <v>0</v>
      </c>
      <c r="D13" s="214">
        <v>0</v>
      </c>
    </row>
    <row r="14" ht="18" customHeight="1" spans="1:4">
      <c r="A14" s="119" t="s">
        <v>157</v>
      </c>
      <c r="B14" s="215">
        <v>0</v>
      </c>
      <c r="C14" s="215">
        <v>0</v>
      </c>
      <c r="D14" s="214">
        <v>0</v>
      </c>
    </row>
    <row r="15" ht="18" customHeight="1" spans="1:4">
      <c r="A15" s="119" t="s">
        <v>158</v>
      </c>
      <c r="B15" s="215">
        <v>0</v>
      </c>
      <c r="C15" s="215">
        <v>0</v>
      </c>
      <c r="D15" s="214">
        <v>0</v>
      </c>
    </row>
    <row r="16" ht="18" customHeight="1" spans="1:4">
      <c r="A16" s="119" t="s">
        <v>159</v>
      </c>
      <c r="B16" s="215">
        <v>95</v>
      </c>
      <c r="C16" s="215">
        <v>76</v>
      </c>
      <c r="D16" s="214">
        <v>0</v>
      </c>
    </row>
    <row r="17" ht="18" customHeight="1" spans="1:4">
      <c r="A17" s="119" t="s">
        <v>160</v>
      </c>
      <c r="B17" s="215">
        <v>0</v>
      </c>
      <c r="C17" s="215"/>
      <c r="D17" s="214">
        <v>0</v>
      </c>
    </row>
    <row r="18" ht="18" customHeight="1" spans="1:4">
      <c r="A18" s="119" t="s">
        <v>161</v>
      </c>
      <c r="B18" s="215">
        <f>SUM(B19:B26)</f>
        <v>910</v>
      </c>
      <c r="C18" s="215">
        <f>SUM(C19:C26)</f>
        <v>881</v>
      </c>
      <c r="D18" s="214">
        <f>B18/C18*100</f>
        <v>103.29</v>
      </c>
    </row>
    <row r="19" ht="18" customHeight="1" spans="1:4">
      <c r="A19" s="119" t="s">
        <v>150</v>
      </c>
      <c r="B19" s="215">
        <v>842</v>
      </c>
      <c r="C19" s="215">
        <v>823</v>
      </c>
      <c r="D19" s="214">
        <f>B19/C19*100</f>
        <v>102.31</v>
      </c>
    </row>
    <row r="20" ht="18" customHeight="1" spans="1:4">
      <c r="A20" s="119" t="s">
        <v>151</v>
      </c>
      <c r="B20" s="215">
        <v>0</v>
      </c>
      <c r="C20" s="215">
        <v>0</v>
      </c>
      <c r="D20" s="214">
        <v>0</v>
      </c>
    </row>
    <row r="21" ht="18" customHeight="1" spans="1:4">
      <c r="A21" s="119" t="s">
        <v>152</v>
      </c>
      <c r="B21" s="215">
        <v>0</v>
      </c>
      <c r="C21" s="215">
        <v>0</v>
      </c>
      <c r="D21" s="214">
        <v>0</v>
      </c>
    </row>
    <row r="22" ht="18" customHeight="1" spans="1:4">
      <c r="A22" s="119" t="s">
        <v>162</v>
      </c>
      <c r="B22" s="215">
        <v>0</v>
      </c>
      <c r="C22" s="215">
        <v>0</v>
      </c>
      <c r="D22" s="214">
        <v>0</v>
      </c>
    </row>
    <row r="23" ht="18" customHeight="1" spans="1:4">
      <c r="A23" s="119" t="s">
        <v>163</v>
      </c>
      <c r="B23" s="215">
        <v>0</v>
      </c>
      <c r="C23" s="215">
        <v>0</v>
      </c>
      <c r="D23" s="214">
        <v>0</v>
      </c>
    </row>
    <row r="24" ht="18" customHeight="1" spans="1:4">
      <c r="A24" s="119" t="s">
        <v>164</v>
      </c>
      <c r="B24" s="215">
        <v>0</v>
      </c>
      <c r="C24" s="215">
        <v>0</v>
      </c>
      <c r="D24" s="214">
        <v>0</v>
      </c>
    </row>
    <row r="25" ht="18" customHeight="1" spans="1:4">
      <c r="A25" s="119" t="s">
        <v>159</v>
      </c>
      <c r="B25" s="215">
        <v>68</v>
      </c>
      <c r="C25" s="215">
        <v>58</v>
      </c>
      <c r="D25" s="214">
        <v>0</v>
      </c>
    </row>
    <row r="26" ht="18" customHeight="1" spans="1:4">
      <c r="A26" s="119" t="s">
        <v>165</v>
      </c>
      <c r="B26" s="215">
        <v>0</v>
      </c>
      <c r="C26" s="215">
        <v>0</v>
      </c>
      <c r="D26" s="214">
        <v>0</v>
      </c>
    </row>
    <row r="27" ht="18" customHeight="1" spans="1:4">
      <c r="A27" s="119" t="s">
        <v>166</v>
      </c>
      <c r="B27" s="215">
        <f>SUM(B28:B37)</f>
        <v>4716</v>
      </c>
      <c r="C27" s="215">
        <f>SUM(C28:C37)</f>
        <v>5103</v>
      </c>
      <c r="D27" s="214">
        <f>B27/C27*100</f>
        <v>92.42</v>
      </c>
    </row>
    <row r="28" ht="18" customHeight="1" spans="1:4">
      <c r="A28" s="119" t="s">
        <v>150</v>
      </c>
      <c r="B28" s="215">
        <v>2889</v>
      </c>
      <c r="C28" s="215">
        <v>2987</v>
      </c>
      <c r="D28" s="214">
        <f>B28/C28*100</f>
        <v>96.72</v>
      </c>
    </row>
    <row r="29" ht="18" customHeight="1" spans="1:4">
      <c r="A29" s="119" t="s">
        <v>151</v>
      </c>
      <c r="B29" s="215">
        <v>0</v>
      </c>
      <c r="C29" s="215">
        <v>0</v>
      </c>
      <c r="D29" s="214">
        <v>0</v>
      </c>
    </row>
    <row r="30" ht="18" customHeight="1" spans="1:4">
      <c r="A30" s="119" t="s">
        <v>152</v>
      </c>
      <c r="B30" s="215">
        <v>0</v>
      </c>
      <c r="C30" s="215">
        <v>0</v>
      </c>
      <c r="D30" s="214">
        <v>0</v>
      </c>
    </row>
    <row r="31" ht="18" customHeight="1" spans="1:4">
      <c r="A31" s="119" t="s">
        <v>167</v>
      </c>
      <c r="B31" s="215">
        <v>0</v>
      </c>
      <c r="C31" s="215">
        <v>0</v>
      </c>
      <c r="D31" s="214">
        <v>0</v>
      </c>
    </row>
    <row r="32" ht="18" customHeight="1" spans="1:4">
      <c r="A32" s="119" t="s">
        <v>168</v>
      </c>
      <c r="B32" s="215">
        <v>0</v>
      </c>
      <c r="C32" s="215">
        <v>0</v>
      </c>
      <c r="D32" s="214">
        <v>0</v>
      </c>
    </row>
    <row r="33" ht="18" customHeight="1" spans="1:4">
      <c r="A33" s="119" t="s">
        <v>169</v>
      </c>
      <c r="B33" s="215">
        <v>0</v>
      </c>
      <c r="C33" s="215">
        <v>0</v>
      </c>
      <c r="D33" s="214">
        <v>0</v>
      </c>
    </row>
    <row r="34" ht="18" customHeight="1" spans="1:4">
      <c r="A34" s="119" t="s">
        <v>170</v>
      </c>
      <c r="B34" s="215">
        <v>0</v>
      </c>
      <c r="C34" s="215">
        <v>0</v>
      </c>
      <c r="D34" s="214">
        <v>0</v>
      </c>
    </row>
    <row r="35" ht="18" customHeight="1" spans="1:4">
      <c r="A35" s="119" t="s">
        <v>171</v>
      </c>
      <c r="B35" s="215">
        <v>0</v>
      </c>
      <c r="C35" s="215">
        <v>0</v>
      </c>
      <c r="D35" s="214">
        <v>0</v>
      </c>
    </row>
    <row r="36" ht="18" customHeight="1" spans="1:4">
      <c r="A36" s="119" t="s">
        <v>159</v>
      </c>
      <c r="B36" s="215">
        <v>405</v>
      </c>
      <c r="C36" s="215">
        <v>400</v>
      </c>
      <c r="D36" s="214">
        <f t="shared" ref="D36:D39" si="1">B36/C36*100</f>
        <v>101.25</v>
      </c>
    </row>
    <row r="37" ht="18" customHeight="1" spans="1:4">
      <c r="A37" s="119" t="s">
        <v>172</v>
      </c>
      <c r="B37" s="215">
        <v>1422</v>
      </c>
      <c r="C37" s="215">
        <v>1716</v>
      </c>
      <c r="D37" s="214">
        <f t="shared" si="1"/>
        <v>82.87</v>
      </c>
    </row>
    <row r="38" ht="18" customHeight="1" spans="1:4">
      <c r="A38" s="119" t="s">
        <v>173</v>
      </c>
      <c r="B38" s="215">
        <f>SUM(B39:B49)</f>
        <v>1736</v>
      </c>
      <c r="C38" s="215">
        <f>SUM(C39:C49)</f>
        <v>1299</v>
      </c>
      <c r="D38" s="214">
        <f t="shared" si="1"/>
        <v>133.64</v>
      </c>
    </row>
    <row r="39" ht="18" customHeight="1" spans="1:4">
      <c r="A39" s="119" t="s">
        <v>150</v>
      </c>
      <c r="B39" s="215">
        <v>1108</v>
      </c>
      <c r="C39" s="215">
        <v>652</v>
      </c>
      <c r="D39" s="214">
        <f t="shared" si="1"/>
        <v>169.94</v>
      </c>
    </row>
    <row r="40" ht="18" customHeight="1" spans="1:4">
      <c r="A40" s="119" t="s">
        <v>151</v>
      </c>
      <c r="B40" s="215">
        <v>0</v>
      </c>
      <c r="C40" s="215">
        <v>0</v>
      </c>
      <c r="D40" s="214">
        <v>0</v>
      </c>
    </row>
    <row r="41" ht="18" customHeight="1" spans="1:4">
      <c r="A41" s="119" t="s">
        <v>152</v>
      </c>
      <c r="B41" s="215">
        <v>0</v>
      </c>
      <c r="C41" s="215">
        <v>0</v>
      </c>
      <c r="D41" s="214">
        <v>0</v>
      </c>
    </row>
    <row r="42" ht="18" customHeight="1" spans="1:4">
      <c r="A42" s="119" t="s">
        <v>174</v>
      </c>
      <c r="B42" s="215">
        <v>0</v>
      </c>
      <c r="C42" s="215">
        <v>0</v>
      </c>
      <c r="D42" s="214">
        <v>0</v>
      </c>
    </row>
    <row r="43" ht="18" customHeight="1" spans="1:4">
      <c r="A43" s="119" t="s">
        <v>175</v>
      </c>
      <c r="B43" s="215">
        <v>0</v>
      </c>
      <c r="C43" s="215">
        <v>0</v>
      </c>
      <c r="D43" s="214">
        <v>0</v>
      </c>
    </row>
    <row r="44" ht="18" customHeight="1" spans="1:4">
      <c r="A44" s="119" t="s">
        <v>176</v>
      </c>
      <c r="B44" s="215">
        <v>0</v>
      </c>
      <c r="C44" s="215">
        <v>0</v>
      </c>
      <c r="D44" s="214">
        <v>0</v>
      </c>
    </row>
    <row r="45" ht="18" customHeight="1" spans="1:4">
      <c r="A45" s="119" t="s">
        <v>177</v>
      </c>
      <c r="B45" s="215">
        <v>0</v>
      </c>
      <c r="C45" s="215">
        <v>0</v>
      </c>
      <c r="D45" s="214">
        <v>0</v>
      </c>
    </row>
    <row r="46" ht="18" customHeight="1" spans="1:4">
      <c r="A46" s="119" t="s">
        <v>178</v>
      </c>
      <c r="B46" s="215">
        <v>7</v>
      </c>
      <c r="C46" s="215">
        <v>9</v>
      </c>
      <c r="D46" s="214">
        <f t="shared" ref="D46:D51" si="2">B46/C46*100</f>
        <v>77.78</v>
      </c>
    </row>
    <row r="47" ht="18" customHeight="1" spans="1:4">
      <c r="A47" s="119" t="s">
        <v>179</v>
      </c>
      <c r="B47" s="215">
        <v>0</v>
      </c>
      <c r="C47" s="215">
        <v>0</v>
      </c>
      <c r="D47" s="214">
        <v>0</v>
      </c>
    </row>
    <row r="48" ht="18" customHeight="1" spans="1:4">
      <c r="A48" s="119" t="s">
        <v>159</v>
      </c>
      <c r="B48" s="215">
        <v>415</v>
      </c>
      <c r="C48" s="215">
        <v>563</v>
      </c>
      <c r="D48" s="214">
        <f t="shared" si="2"/>
        <v>73.71</v>
      </c>
    </row>
    <row r="49" ht="18" customHeight="1" spans="1:4">
      <c r="A49" s="119" t="s">
        <v>180</v>
      </c>
      <c r="B49" s="215">
        <v>206</v>
      </c>
      <c r="C49" s="215">
        <v>75</v>
      </c>
      <c r="D49" s="214">
        <v>0</v>
      </c>
    </row>
    <row r="50" ht="18" customHeight="1" spans="1:4">
      <c r="A50" s="119" t="s">
        <v>181</v>
      </c>
      <c r="B50" s="215">
        <f>SUM(B51:B60)</f>
        <v>877</v>
      </c>
      <c r="C50" s="215">
        <f>SUM(C51:C60)</f>
        <v>984</v>
      </c>
      <c r="D50" s="214">
        <f t="shared" si="2"/>
        <v>89.13</v>
      </c>
    </row>
    <row r="51" ht="18" customHeight="1" spans="1:4">
      <c r="A51" s="119" t="s">
        <v>150</v>
      </c>
      <c r="B51" s="215">
        <v>404</v>
      </c>
      <c r="C51" s="215">
        <v>458</v>
      </c>
      <c r="D51" s="214">
        <f t="shared" si="2"/>
        <v>88.21</v>
      </c>
    </row>
    <row r="52" ht="18" customHeight="1" spans="1:4">
      <c r="A52" s="119" t="s">
        <v>151</v>
      </c>
      <c r="B52" s="215">
        <v>0</v>
      </c>
      <c r="C52" s="215">
        <v>0</v>
      </c>
      <c r="D52" s="214">
        <v>0</v>
      </c>
    </row>
    <row r="53" ht="18" customHeight="1" spans="1:4">
      <c r="A53" s="119" t="s">
        <v>152</v>
      </c>
      <c r="B53" s="215">
        <v>0</v>
      </c>
      <c r="C53" s="215">
        <v>0</v>
      </c>
      <c r="D53" s="214">
        <v>0</v>
      </c>
    </row>
    <row r="54" ht="18" customHeight="1" spans="1:4">
      <c r="A54" s="119" t="s">
        <v>182</v>
      </c>
      <c r="B54" s="215">
        <v>0</v>
      </c>
      <c r="C54" s="215">
        <v>0</v>
      </c>
      <c r="D54" s="214">
        <v>0</v>
      </c>
    </row>
    <row r="55" ht="18" customHeight="1" spans="1:4">
      <c r="A55" s="119" t="s">
        <v>183</v>
      </c>
      <c r="B55" s="215">
        <v>0</v>
      </c>
      <c r="C55" s="215">
        <v>0</v>
      </c>
      <c r="D55" s="214">
        <v>0</v>
      </c>
    </row>
    <row r="56" ht="15.75" spans="1:4">
      <c r="A56" s="119" t="s">
        <v>184</v>
      </c>
      <c r="B56" s="215">
        <v>0</v>
      </c>
      <c r="C56" s="215">
        <v>0</v>
      </c>
      <c r="D56" s="214">
        <v>0</v>
      </c>
    </row>
    <row r="57" ht="15.75" spans="1:4">
      <c r="A57" s="119" t="s">
        <v>185</v>
      </c>
      <c r="B57" s="215">
        <v>150</v>
      </c>
      <c r="C57" s="215">
        <v>206</v>
      </c>
      <c r="D57" s="214">
        <f t="shared" ref="D57:D62" si="3">B57/C57*100</f>
        <v>72.82</v>
      </c>
    </row>
    <row r="58" ht="15.75" spans="1:4">
      <c r="A58" s="119" t="s">
        <v>186</v>
      </c>
      <c r="B58" s="215">
        <v>208</v>
      </c>
      <c r="C58" s="215">
        <v>0</v>
      </c>
      <c r="D58" s="214" t="e">
        <f t="shared" si="3"/>
        <v>#DIV/0!</v>
      </c>
    </row>
    <row r="59" ht="15.75" spans="1:4">
      <c r="A59" s="119" t="s">
        <v>159</v>
      </c>
      <c r="B59" s="215">
        <v>115</v>
      </c>
      <c r="C59" s="215">
        <v>206</v>
      </c>
      <c r="D59" s="214">
        <v>0</v>
      </c>
    </row>
    <row r="60" ht="15.75" spans="1:4">
      <c r="A60" s="119" t="s">
        <v>187</v>
      </c>
      <c r="B60" s="215">
        <v>0</v>
      </c>
      <c r="C60" s="215">
        <v>114</v>
      </c>
      <c r="D60" s="214">
        <v>0</v>
      </c>
    </row>
    <row r="61" ht="15.75" spans="1:4">
      <c r="A61" s="119" t="s">
        <v>188</v>
      </c>
      <c r="B61" s="215">
        <f>SUM(B62:B71)</f>
        <v>1936</v>
      </c>
      <c r="C61" s="215">
        <f>SUM(C62:C71)</f>
        <v>2041</v>
      </c>
      <c r="D61" s="214">
        <f t="shared" si="3"/>
        <v>94.86</v>
      </c>
    </row>
    <row r="62" ht="15.75" spans="1:4">
      <c r="A62" s="119" t="s">
        <v>150</v>
      </c>
      <c r="B62" s="215">
        <v>1083</v>
      </c>
      <c r="C62" s="215">
        <v>1208</v>
      </c>
      <c r="D62" s="214">
        <f t="shared" si="3"/>
        <v>89.65</v>
      </c>
    </row>
    <row r="63" ht="15.75" spans="1:4">
      <c r="A63" s="119" t="s">
        <v>151</v>
      </c>
      <c r="B63" s="215">
        <v>0</v>
      </c>
      <c r="C63" s="215">
        <v>0</v>
      </c>
      <c r="D63" s="214">
        <v>0</v>
      </c>
    </row>
    <row r="64" ht="15.75" spans="1:4">
      <c r="A64" s="119" t="s">
        <v>152</v>
      </c>
      <c r="B64" s="215">
        <v>0</v>
      </c>
      <c r="C64" s="215">
        <v>0</v>
      </c>
      <c r="D64" s="214">
        <v>0</v>
      </c>
    </row>
    <row r="65" ht="15.75" spans="1:4">
      <c r="A65" s="119" t="s">
        <v>189</v>
      </c>
      <c r="B65" s="215">
        <v>0</v>
      </c>
      <c r="C65" s="215">
        <v>0</v>
      </c>
      <c r="D65" s="214">
        <v>0</v>
      </c>
    </row>
    <row r="66" ht="15.75" spans="1:4">
      <c r="A66" s="119" t="s">
        <v>190</v>
      </c>
      <c r="B66" s="215">
        <v>0</v>
      </c>
      <c r="C66" s="215">
        <v>0</v>
      </c>
      <c r="D66" s="214">
        <v>0</v>
      </c>
    </row>
    <row r="67" ht="15.75" spans="1:4">
      <c r="A67" s="119" t="s">
        <v>191</v>
      </c>
      <c r="B67" s="215">
        <v>0</v>
      </c>
      <c r="C67" s="215">
        <v>0</v>
      </c>
      <c r="D67" s="214">
        <v>0</v>
      </c>
    </row>
    <row r="68" ht="15.75" spans="1:4">
      <c r="A68" s="119" t="s">
        <v>192</v>
      </c>
      <c r="B68" s="215">
        <v>0</v>
      </c>
      <c r="C68" s="215">
        <v>0</v>
      </c>
      <c r="D68" s="214">
        <v>0</v>
      </c>
    </row>
    <row r="69" ht="15.75" spans="1:4">
      <c r="A69" s="119" t="s">
        <v>193</v>
      </c>
      <c r="B69" s="215">
        <v>312</v>
      </c>
      <c r="C69" s="215">
        <v>280</v>
      </c>
      <c r="D69" s="214">
        <f>B69/C69*100</f>
        <v>111.43</v>
      </c>
    </row>
    <row r="70" ht="15.75" spans="1:4">
      <c r="A70" s="119" t="s">
        <v>159</v>
      </c>
      <c r="B70" s="215">
        <v>541</v>
      </c>
      <c r="C70" s="215">
        <v>553</v>
      </c>
      <c r="D70" s="214">
        <f>B70/C70*100</f>
        <v>97.83</v>
      </c>
    </row>
    <row r="71" ht="15.75" spans="1:4">
      <c r="A71" s="119" t="s">
        <v>194</v>
      </c>
      <c r="B71" s="215">
        <v>0</v>
      </c>
      <c r="C71" s="215">
        <v>0</v>
      </c>
      <c r="D71" s="214">
        <v>0</v>
      </c>
    </row>
    <row r="72" ht="15.75" spans="1:4">
      <c r="A72" s="119" t="s">
        <v>195</v>
      </c>
      <c r="B72" s="215">
        <v>0</v>
      </c>
      <c r="C72" s="215">
        <f>SUM(C73:C79)</f>
        <v>0</v>
      </c>
      <c r="D72" s="214">
        <v>0</v>
      </c>
    </row>
    <row r="73" ht="15.75" spans="1:4">
      <c r="A73" s="119" t="s">
        <v>150</v>
      </c>
      <c r="B73" s="215">
        <v>0</v>
      </c>
      <c r="C73" s="215">
        <v>0</v>
      </c>
      <c r="D73" s="214">
        <v>0</v>
      </c>
    </row>
    <row r="74" ht="15.75" spans="1:4">
      <c r="A74" s="119" t="s">
        <v>151</v>
      </c>
      <c r="B74" s="215">
        <v>0</v>
      </c>
      <c r="C74" s="215">
        <v>0</v>
      </c>
      <c r="D74" s="214">
        <v>0</v>
      </c>
    </row>
    <row r="75" ht="15.75" spans="1:4">
      <c r="A75" s="119" t="s">
        <v>152</v>
      </c>
      <c r="B75" s="215">
        <v>0</v>
      </c>
      <c r="C75" s="215">
        <v>0</v>
      </c>
      <c r="D75" s="214">
        <v>0</v>
      </c>
    </row>
    <row r="76" ht="15.75" spans="1:4">
      <c r="A76" s="119" t="s">
        <v>192</v>
      </c>
      <c r="B76" s="215">
        <v>0</v>
      </c>
      <c r="C76" s="215">
        <v>0</v>
      </c>
      <c r="D76" s="214">
        <v>0</v>
      </c>
    </row>
    <row r="77" ht="15.75" spans="1:4">
      <c r="A77" s="119" t="s">
        <v>196</v>
      </c>
      <c r="B77" s="215">
        <v>0</v>
      </c>
      <c r="C77" s="215">
        <v>0</v>
      </c>
      <c r="D77" s="214">
        <v>0</v>
      </c>
    </row>
    <row r="78" ht="15.75" spans="1:4">
      <c r="A78" s="119" t="s">
        <v>159</v>
      </c>
      <c r="B78" s="215">
        <v>0</v>
      </c>
      <c r="C78" s="215">
        <v>0</v>
      </c>
      <c r="D78" s="214">
        <v>0</v>
      </c>
    </row>
    <row r="79" ht="15.75" spans="1:4">
      <c r="A79" s="119" t="s">
        <v>197</v>
      </c>
      <c r="B79" s="215">
        <v>0</v>
      </c>
      <c r="C79" s="215">
        <v>0</v>
      </c>
      <c r="D79" s="214">
        <v>0</v>
      </c>
    </row>
    <row r="80" ht="15.75" spans="1:4">
      <c r="A80" s="119" t="s">
        <v>198</v>
      </c>
      <c r="B80" s="215">
        <f>SUM(B81:B88)</f>
        <v>875</v>
      </c>
      <c r="C80" s="215">
        <f>SUM(C81:C88)</f>
        <v>935</v>
      </c>
      <c r="D80" s="214">
        <f>B80/C80*100</f>
        <v>93.58</v>
      </c>
    </row>
    <row r="81" ht="15.75" spans="1:4">
      <c r="A81" s="119" t="s">
        <v>150</v>
      </c>
      <c r="B81" s="215">
        <v>641</v>
      </c>
      <c r="C81" s="215">
        <v>720</v>
      </c>
      <c r="D81" s="214">
        <f>B81/C81*100</f>
        <v>89.03</v>
      </c>
    </row>
    <row r="82" ht="15.75" spans="1:4">
      <c r="A82" s="119" t="s">
        <v>151</v>
      </c>
      <c r="B82" s="215">
        <v>0</v>
      </c>
      <c r="C82" s="215">
        <v>0</v>
      </c>
      <c r="D82" s="214">
        <v>0</v>
      </c>
    </row>
    <row r="83" ht="15.75" spans="1:4">
      <c r="A83" s="119" t="s">
        <v>152</v>
      </c>
      <c r="B83" s="215">
        <v>0</v>
      </c>
      <c r="C83" s="215">
        <v>0</v>
      </c>
      <c r="D83" s="214">
        <v>0</v>
      </c>
    </row>
    <row r="84" ht="15.75" spans="1:4">
      <c r="A84" s="119" t="s">
        <v>199</v>
      </c>
      <c r="B84" s="215">
        <v>0</v>
      </c>
      <c r="C84" s="215">
        <v>0</v>
      </c>
      <c r="D84" s="214">
        <v>0</v>
      </c>
    </row>
    <row r="85" ht="15.75" spans="1:4">
      <c r="A85" s="119" t="s">
        <v>200</v>
      </c>
      <c r="B85" s="215">
        <v>0</v>
      </c>
      <c r="C85" s="215">
        <v>0</v>
      </c>
      <c r="D85" s="214">
        <v>0</v>
      </c>
    </row>
    <row r="86" ht="15.75" spans="1:4">
      <c r="A86" s="119" t="s">
        <v>192</v>
      </c>
      <c r="B86" s="215">
        <v>0</v>
      </c>
      <c r="C86" s="215">
        <v>0</v>
      </c>
      <c r="D86" s="214">
        <v>0</v>
      </c>
    </row>
    <row r="87" ht="15.75" spans="1:4">
      <c r="A87" s="119" t="s">
        <v>159</v>
      </c>
      <c r="B87" s="215">
        <v>216</v>
      </c>
      <c r="C87" s="215">
        <v>197</v>
      </c>
      <c r="D87" s="214">
        <f>B87/C87*100</f>
        <v>109.64</v>
      </c>
    </row>
    <row r="88" ht="15.75" spans="1:4">
      <c r="A88" s="119" t="s">
        <v>201</v>
      </c>
      <c r="B88" s="215">
        <v>18</v>
      </c>
      <c r="C88" s="215">
        <v>18</v>
      </c>
      <c r="D88" s="214">
        <f>B88/C88*100</f>
        <v>100</v>
      </c>
    </row>
    <row r="89" ht="15.75" spans="1:4">
      <c r="A89" s="119" t="s">
        <v>202</v>
      </c>
      <c r="B89" s="215">
        <v>0</v>
      </c>
      <c r="C89" s="215">
        <f>SUM(C90:C101)</f>
        <v>0</v>
      </c>
      <c r="D89" s="214">
        <v>0</v>
      </c>
    </row>
    <row r="90" ht="15.75" spans="1:4">
      <c r="A90" s="119" t="s">
        <v>150</v>
      </c>
      <c r="B90" s="215">
        <v>0</v>
      </c>
      <c r="C90" s="215">
        <v>0</v>
      </c>
      <c r="D90" s="214">
        <v>0</v>
      </c>
    </row>
    <row r="91" ht="15.75" spans="1:4">
      <c r="A91" s="119" t="s">
        <v>151</v>
      </c>
      <c r="B91" s="215">
        <v>0</v>
      </c>
      <c r="C91" s="215">
        <v>0</v>
      </c>
      <c r="D91" s="214">
        <v>0</v>
      </c>
    </row>
    <row r="92" ht="15.75" spans="1:4">
      <c r="A92" s="119" t="s">
        <v>152</v>
      </c>
      <c r="B92" s="215">
        <v>0</v>
      </c>
      <c r="C92" s="215">
        <v>0</v>
      </c>
      <c r="D92" s="214">
        <v>0</v>
      </c>
    </row>
    <row r="93" ht="15.75" spans="1:4">
      <c r="A93" s="119" t="s">
        <v>203</v>
      </c>
      <c r="B93" s="215">
        <v>0</v>
      </c>
      <c r="C93" s="215">
        <v>0</v>
      </c>
      <c r="D93" s="214">
        <v>0</v>
      </c>
    </row>
    <row r="94" ht="15.75" spans="1:4">
      <c r="A94" s="119" t="s">
        <v>204</v>
      </c>
      <c r="B94" s="215">
        <v>0</v>
      </c>
      <c r="C94" s="215">
        <v>0</v>
      </c>
      <c r="D94" s="214">
        <v>0</v>
      </c>
    </row>
    <row r="95" ht="15.75" spans="1:4">
      <c r="A95" s="119" t="s">
        <v>192</v>
      </c>
      <c r="B95" s="215">
        <v>0</v>
      </c>
      <c r="C95" s="215">
        <v>0</v>
      </c>
      <c r="D95" s="214">
        <v>0</v>
      </c>
    </row>
    <row r="96" ht="15.75" spans="1:4">
      <c r="A96" s="119" t="s">
        <v>205</v>
      </c>
      <c r="B96" s="215">
        <v>0</v>
      </c>
      <c r="C96" s="215">
        <v>0</v>
      </c>
      <c r="D96" s="214">
        <v>0</v>
      </c>
    </row>
    <row r="97" ht="15.75" spans="1:4">
      <c r="A97" s="119" t="s">
        <v>206</v>
      </c>
      <c r="B97" s="215">
        <v>0</v>
      </c>
      <c r="C97" s="215">
        <v>0</v>
      </c>
      <c r="D97" s="214">
        <v>0</v>
      </c>
    </row>
    <row r="98" ht="15.75" spans="1:4">
      <c r="A98" s="119" t="s">
        <v>207</v>
      </c>
      <c r="B98" s="215">
        <v>0</v>
      </c>
      <c r="C98" s="215">
        <v>0</v>
      </c>
      <c r="D98" s="214">
        <v>0</v>
      </c>
    </row>
    <row r="99" ht="15.75" spans="1:4">
      <c r="A99" s="119" t="s">
        <v>208</v>
      </c>
      <c r="B99" s="215">
        <v>0</v>
      </c>
      <c r="C99" s="215">
        <v>0</v>
      </c>
      <c r="D99" s="214">
        <v>0</v>
      </c>
    </row>
    <row r="100" ht="15.75" spans="1:4">
      <c r="A100" s="119" t="s">
        <v>159</v>
      </c>
      <c r="B100" s="215">
        <v>0</v>
      </c>
      <c r="C100" s="215">
        <v>0</v>
      </c>
      <c r="D100" s="214">
        <v>0</v>
      </c>
    </row>
    <row r="101" ht="15.75" spans="1:4">
      <c r="A101" s="119" t="s">
        <v>209</v>
      </c>
      <c r="B101" s="215">
        <v>0</v>
      </c>
      <c r="C101" s="215">
        <v>0</v>
      </c>
      <c r="D101" s="214">
        <v>0</v>
      </c>
    </row>
    <row r="102" ht="15.75" spans="1:4">
      <c r="A102" s="119" t="s">
        <v>210</v>
      </c>
      <c r="B102" s="215">
        <f>SUM(B103:B110)</f>
        <v>3345</v>
      </c>
      <c r="C102" s="215">
        <f>SUM(C103:C110)</f>
        <v>2907</v>
      </c>
      <c r="D102" s="214">
        <f>B102/C102*100</f>
        <v>115.07</v>
      </c>
    </row>
    <row r="103" ht="15.75" spans="1:4">
      <c r="A103" s="119" t="s">
        <v>150</v>
      </c>
      <c r="B103" s="215">
        <v>3206</v>
      </c>
      <c r="C103" s="215">
        <v>2831</v>
      </c>
      <c r="D103" s="214">
        <f>B103/C103*100</f>
        <v>113.25</v>
      </c>
    </row>
    <row r="104" ht="15.75" spans="1:4">
      <c r="A104" s="119" t="s">
        <v>151</v>
      </c>
      <c r="B104" s="215">
        <v>0</v>
      </c>
      <c r="C104" s="215">
        <v>0</v>
      </c>
      <c r="D104" s="214">
        <v>0</v>
      </c>
    </row>
    <row r="105" ht="15.75" spans="1:4">
      <c r="A105" s="119" t="s">
        <v>152</v>
      </c>
      <c r="B105" s="215">
        <v>0</v>
      </c>
      <c r="C105" s="215">
        <v>0</v>
      </c>
      <c r="D105" s="214">
        <v>0</v>
      </c>
    </row>
    <row r="106" ht="15.75" spans="1:4">
      <c r="A106" s="119" t="s">
        <v>211</v>
      </c>
      <c r="B106" s="215">
        <v>0</v>
      </c>
      <c r="C106" s="215">
        <v>0</v>
      </c>
      <c r="D106" s="214">
        <v>0</v>
      </c>
    </row>
    <row r="107" ht="15.75" spans="1:4">
      <c r="A107" s="119" t="s">
        <v>212</v>
      </c>
      <c r="B107" s="215">
        <v>0</v>
      </c>
      <c r="C107" s="215">
        <v>0</v>
      </c>
      <c r="D107" s="214">
        <v>0</v>
      </c>
    </row>
    <row r="108" ht="15.75" spans="1:4">
      <c r="A108" s="119" t="s">
        <v>213</v>
      </c>
      <c r="B108" s="215">
        <v>0</v>
      </c>
      <c r="C108" s="215">
        <v>0</v>
      </c>
      <c r="D108" s="214">
        <v>0</v>
      </c>
    </row>
    <row r="109" ht="15.75" spans="1:4">
      <c r="A109" s="119" t="s">
        <v>159</v>
      </c>
      <c r="B109" s="215">
        <v>139</v>
      </c>
      <c r="C109" s="215">
        <v>76</v>
      </c>
      <c r="D109" s="214">
        <v>0</v>
      </c>
    </row>
    <row r="110" ht="15.75" spans="1:4">
      <c r="A110" s="119" t="s">
        <v>214</v>
      </c>
      <c r="B110" s="215">
        <v>0</v>
      </c>
      <c r="C110" s="215"/>
      <c r="D110" s="214">
        <v>0</v>
      </c>
    </row>
    <row r="111" ht="15.75" spans="1:4">
      <c r="A111" s="119" t="s">
        <v>215</v>
      </c>
      <c r="B111" s="215">
        <f>SUM(B112:B121)</f>
        <v>1468</v>
      </c>
      <c r="C111" s="215">
        <f>SUM(C112:C121)</f>
        <v>2102</v>
      </c>
      <c r="D111" s="214">
        <f>B111/C111*100</f>
        <v>69.84</v>
      </c>
    </row>
    <row r="112" ht="15.75" spans="1:4">
      <c r="A112" s="119" t="s">
        <v>150</v>
      </c>
      <c r="B112" s="215">
        <v>867</v>
      </c>
      <c r="C112" s="215">
        <v>561</v>
      </c>
      <c r="D112" s="214">
        <f>B112/C112*100</f>
        <v>154.55</v>
      </c>
    </row>
    <row r="113" ht="15.75" spans="1:4">
      <c r="A113" s="119" t="s">
        <v>151</v>
      </c>
      <c r="B113" s="215">
        <v>0</v>
      </c>
      <c r="C113" s="215">
        <v>0</v>
      </c>
      <c r="D113" s="214">
        <v>0</v>
      </c>
    </row>
    <row r="114" ht="15.75" spans="1:4">
      <c r="A114" s="119" t="s">
        <v>152</v>
      </c>
      <c r="B114" s="215">
        <v>0</v>
      </c>
      <c r="C114" s="215">
        <v>0</v>
      </c>
      <c r="D114" s="214">
        <v>0</v>
      </c>
    </row>
    <row r="115" ht="15.75" spans="1:4">
      <c r="A115" s="119" t="s">
        <v>216</v>
      </c>
      <c r="B115" s="215">
        <v>0</v>
      </c>
      <c r="C115" s="215">
        <v>0</v>
      </c>
      <c r="D115" s="214">
        <v>0</v>
      </c>
    </row>
    <row r="116" ht="15.75" spans="1:4">
      <c r="A116" s="119" t="s">
        <v>217</v>
      </c>
      <c r="B116" s="215">
        <v>0</v>
      </c>
      <c r="C116" s="215">
        <v>0</v>
      </c>
      <c r="D116" s="214">
        <v>0</v>
      </c>
    </row>
    <row r="117" ht="15.75" spans="1:4">
      <c r="A117" s="119" t="s">
        <v>218</v>
      </c>
      <c r="B117" s="215">
        <v>0</v>
      </c>
      <c r="C117" s="215">
        <v>0</v>
      </c>
      <c r="D117" s="214">
        <v>0</v>
      </c>
    </row>
    <row r="118" ht="15.75" spans="1:4">
      <c r="A118" s="119" t="s">
        <v>219</v>
      </c>
      <c r="B118" s="215">
        <v>0</v>
      </c>
      <c r="C118" s="215">
        <v>0</v>
      </c>
      <c r="D118" s="214">
        <v>0</v>
      </c>
    </row>
    <row r="119" ht="15.75" spans="1:4">
      <c r="A119" s="119" t="s">
        <v>220</v>
      </c>
      <c r="B119" s="215">
        <v>235</v>
      </c>
      <c r="C119" s="215">
        <v>897</v>
      </c>
      <c r="D119" s="214">
        <f t="shared" ref="D119:D121" si="4">B119/C119*100</f>
        <v>26.2</v>
      </c>
    </row>
    <row r="120" ht="15.75" spans="1:4">
      <c r="A120" s="119" t="s">
        <v>159</v>
      </c>
      <c r="B120" s="215">
        <v>59</v>
      </c>
      <c r="C120" s="215">
        <v>77</v>
      </c>
      <c r="D120" s="214">
        <f t="shared" si="4"/>
        <v>76.62</v>
      </c>
    </row>
    <row r="121" ht="15.75" spans="1:4">
      <c r="A121" s="119" t="s">
        <v>221</v>
      </c>
      <c r="B121" s="215">
        <v>307</v>
      </c>
      <c r="C121" s="215">
        <v>567</v>
      </c>
      <c r="D121" s="214">
        <f t="shared" si="4"/>
        <v>54.14</v>
      </c>
    </row>
    <row r="122" ht="15.75" spans="1:4">
      <c r="A122" s="119" t="s">
        <v>222</v>
      </c>
      <c r="B122" s="215">
        <v>0</v>
      </c>
      <c r="C122" s="215">
        <f>SUM(C123:C133)</f>
        <v>0</v>
      </c>
      <c r="D122" s="214">
        <v>0</v>
      </c>
    </row>
    <row r="123" ht="15.75" spans="1:4">
      <c r="A123" s="119" t="s">
        <v>150</v>
      </c>
      <c r="B123" s="215">
        <v>0</v>
      </c>
      <c r="C123" s="215">
        <v>0</v>
      </c>
      <c r="D123" s="214">
        <v>0</v>
      </c>
    </row>
    <row r="124" ht="15.75" spans="1:4">
      <c r="A124" s="119" t="s">
        <v>151</v>
      </c>
      <c r="B124" s="215">
        <v>0</v>
      </c>
      <c r="C124" s="215">
        <v>0</v>
      </c>
      <c r="D124" s="214">
        <v>0</v>
      </c>
    </row>
    <row r="125" ht="15.75" spans="1:4">
      <c r="A125" s="119" t="s">
        <v>152</v>
      </c>
      <c r="B125" s="215">
        <v>0</v>
      </c>
      <c r="C125" s="215">
        <v>0</v>
      </c>
      <c r="D125" s="214">
        <v>0</v>
      </c>
    </row>
    <row r="126" ht="15.75" spans="1:4">
      <c r="A126" s="119" t="s">
        <v>223</v>
      </c>
      <c r="B126" s="215">
        <v>0</v>
      </c>
      <c r="C126" s="215">
        <v>0</v>
      </c>
      <c r="D126" s="214">
        <v>0</v>
      </c>
    </row>
    <row r="127" ht="15.75" spans="1:4">
      <c r="A127" s="119" t="s">
        <v>224</v>
      </c>
      <c r="B127" s="215">
        <v>0</v>
      </c>
      <c r="C127" s="215">
        <v>0</v>
      </c>
      <c r="D127" s="214">
        <v>0</v>
      </c>
    </row>
    <row r="128" ht="15.75" spans="1:4">
      <c r="A128" s="119" t="s">
        <v>225</v>
      </c>
      <c r="B128" s="215">
        <v>0</v>
      </c>
      <c r="C128" s="215">
        <v>0</v>
      </c>
      <c r="D128" s="214">
        <v>0</v>
      </c>
    </row>
    <row r="129" ht="15.75" spans="1:4">
      <c r="A129" s="119" t="s">
        <v>226</v>
      </c>
      <c r="B129" s="215">
        <v>0</v>
      </c>
      <c r="C129" s="215">
        <v>0</v>
      </c>
      <c r="D129" s="214">
        <v>0</v>
      </c>
    </row>
    <row r="130" ht="15.75" spans="1:4">
      <c r="A130" s="119" t="s">
        <v>227</v>
      </c>
      <c r="B130" s="215">
        <v>0</v>
      </c>
      <c r="C130" s="215">
        <v>0</v>
      </c>
      <c r="D130" s="214">
        <v>0</v>
      </c>
    </row>
    <row r="131" ht="15.75" spans="1:4">
      <c r="A131" s="119" t="s">
        <v>228</v>
      </c>
      <c r="B131" s="215">
        <v>0</v>
      </c>
      <c r="C131" s="215">
        <v>0</v>
      </c>
      <c r="D131" s="214">
        <v>0</v>
      </c>
    </row>
    <row r="132" ht="15.75" spans="1:4">
      <c r="A132" s="119" t="s">
        <v>159</v>
      </c>
      <c r="B132" s="215">
        <v>0</v>
      </c>
      <c r="C132" s="215">
        <v>0</v>
      </c>
      <c r="D132" s="214">
        <v>0</v>
      </c>
    </row>
    <row r="133" ht="15.75" spans="1:4">
      <c r="A133" s="119" t="s">
        <v>229</v>
      </c>
      <c r="B133" s="215">
        <v>0</v>
      </c>
      <c r="C133" s="215">
        <v>0</v>
      </c>
      <c r="D133" s="214">
        <v>0</v>
      </c>
    </row>
    <row r="134" ht="15.75" spans="1:4">
      <c r="A134" s="119" t="s">
        <v>230</v>
      </c>
      <c r="B134" s="215">
        <f>SUM(B135:B140)</f>
        <v>198</v>
      </c>
      <c r="C134" s="215">
        <f>SUM(C135:C140)</f>
        <v>209</v>
      </c>
      <c r="D134" s="214">
        <f>B134/C134*100</f>
        <v>94.74</v>
      </c>
    </row>
    <row r="135" ht="15.75" spans="1:4">
      <c r="A135" s="119" t="s">
        <v>150</v>
      </c>
      <c r="B135" s="215">
        <v>101</v>
      </c>
      <c r="C135" s="215">
        <v>100</v>
      </c>
      <c r="D135" s="214">
        <f>B135/C135*100</f>
        <v>101</v>
      </c>
    </row>
    <row r="136" ht="15.75" spans="1:4">
      <c r="A136" s="119" t="s">
        <v>151</v>
      </c>
      <c r="B136" s="215">
        <v>0</v>
      </c>
      <c r="C136" s="215">
        <v>0</v>
      </c>
      <c r="D136" s="214">
        <v>0</v>
      </c>
    </row>
    <row r="137" ht="15.75" spans="1:4">
      <c r="A137" s="119" t="s">
        <v>152</v>
      </c>
      <c r="B137" s="215">
        <v>0</v>
      </c>
      <c r="C137" s="215">
        <v>0</v>
      </c>
      <c r="D137" s="214">
        <v>0</v>
      </c>
    </row>
    <row r="138" ht="15.75" spans="1:4">
      <c r="A138" s="119" t="s">
        <v>231</v>
      </c>
      <c r="B138" s="215">
        <v>0</v>
      </c>
      <c r="C138" s="215">
        <v>0</v>
      </c>
      <c r="D138" s="214">
        <v>0</v>
      </c>
    </row>
    <row r="139" ht="15.75" spans="1:4">
      <c r="A139" s="119" t="s">
        <v>159</v>
      </c>
      <c r="B139" s="215">
        <v>17</v>
      </c>
      <c r="C139" s="215">
        <v>17</v>
      </c>
      <c r="D139" s="214">
        <v>0</v>
      </c>
    </row>
    <row r="140" ht="15.75" spans="1:4">
      <c r="A140" s="119" t="s">
        <v>232</v>
      </c>
      <c r="B140" s="215">
        <v>80</v>
      </c>
      <c r="C140" s="215">
        <v>92</v>
      </c>
      <c r="D140" s="214">
        <f>B140/C140*100</f>
        <v>86.96</v>
      </c>
    </row>
    <row r="141" ht="15.75" spans="1:4">
      <c r="A141" s="119" t="s">
        <v>233</v>
      </c>
      <c r="B141" s="215">
        <f>SUM(B142:B148)</f>
        <v>196</v>
      </c>
      <c r="C141" s="215">
        <f>SUM(C142:C148)</f>
        <v>21</v>
      </c>
      <c r="D141" s="214">
        <f>B141/C141*100</f>
        <v>933.33</v>
      </c>
    </row>
    <row r="142" ht="15.75" spans="1:4">
      <c r="A142" s="119" t="s">
        <v>150</v>
      </c>
      <c r="B142" s="215">
        <v>174</v>
      </c>
      <c r="C142" s="215">
        <v>0</v>
      </c>
      <c r="D142" s="214">
        <v>0</v>
      </c>
    </row>
    <row r="143" ht="15.75" spans="1:4">
      <c r="A143" s="119" t="s">
        <v>151</v>
      </c>
      <c r="B143" s="215">
        <v>0</v>
      </c>
      <c r="C143" s="215">
        <v>0</v>
      </c>
      <c r="D143" s="214">
        <v>0</v>
      </c>
    </row>
    <row r="144" ht="15.75" spans="1:4">
      <c r="A144" s="119" t="s">
        <v>152</v>
      </c>
      <c r="B144" s="215">
        <v>0</v>
      </c>
      <c r="C144" s="215">
        <v>0</v>
      </c>
      <c r="D144" s="214">
        <v>0</v>
      </c>
    </row>
    <row r="145" ht="15.75" spans="1:4">
      <c r="A145" s="119" t="s">
        <v>234</v>
      </c>
      <c r="B145" s="215">
        <v>0</v>
      </c>
      <c r="C145" s="215">
        <v>0</v>
      </c>
      <c r="D145" s="214">
        <v>0</v>
      </c>
    </row>
    <row r="146" ht="15.75" spans="1:4">
      <c r="A146" s="119" t="s">
        <v>235</v>
      </c>
      <c r="B146" s="215">
        <v>4</v>
      </c>
      <c r="C146" s="215">
        <v>21</v>
      </c>
      <c r="D146" s="214">
        <v>0</v>
      </c>
    </row>
    <row r="147" ht="15.75" spans="1:4">
      <c r="A147" s="119" t="s">
        <v>159</v>
      </c>
      <c r="B147" s="215">
        <v>18</v>
      </c>
      <c r="C147" s="215">
        <v>0</v>
      </c>
      <c r="D147" s="214">
        <v>0</v>
      </c>
    </row>
    <row r="148" ht="15.75" spans="1:4">
      <c r="A148" s="119" t="s">
        <v>236</v>
      </c>
      <c r="B148" s="215">
        <v>0</v>
      </c>
      <c r="C148" s="215">
        <v>0</v>
      </c>
      <c r="D148" s="214">
        <v>0</v>
      </c>
    </row>
    <row r="149" ht="15.75" spans="1:4">
      <c r="A149" s="119" t="s">
        <v>237</v>
      </c>
      <c r="B149" s="215">
        <f>SUM(B150:B154)</f>
        <v>294</v>
      </c>
      <c r="C149" s="215">
        <f>SUM(C150:C154)</f>
        <v>291</v>
      </c>
      <c r="D149" s="214">
        <f>B149/C149*100</f>
        <v>101.03</v>
      </c>
    </row>
    <row r="150" ht="15.75" spans="1:4">
      <c r="A150" s="119" t="s">
        <v>150</v>
      </c>
      <c r="B150" s="215">
        <v>0</v>
      </c>
      <c r="C150" s="215">
        <v>0</v>
      </c>
      <c r="D150" s="214">
        <v>0</v>
      </c>
    </row>
    <row r="151" ht="15.75" spans="1:4">
      <c r="A151" s="119" t="s">
        <v>151</v>
      </c>
      <c r="B151" s="215">
        <v>0</v>
      </c>
      <c r="C151" s="215">
        <v>0</v>
      </c>
      <c r="D151" s="214">
        <v>0</v>
      </c>
    </row>
    <row r="152" ht="15.75" spans="1:4">
      <c r="A152" s="119" t="s">
        <v>152</v>
      </c>
      <c r="B152" s="215">
        <v>0</v>
      </c>
      <c r="C152" s="215">
        <v>0</v>
      </c>
      <c r="D152" s="214">
        <v>0</v>
      </c>
    </row>
    <row r="153" ht="15.75" spans="1:4">
      <c r="A153" s="119" t="s">
        <v>238</v>
      </c>
      <c r="B153" s="215">
        <v>294</v>
      </c>
      <c r="C153" s="215">
        <v>291</v>
      </c>
      <c r="D153" s="214">
        <f t="shared" ref="D153:D156" si="5">B153/C153*100</f>
        <v>101.03</v>
      </c>
    </row>
    <row r="154" ht="15.75" spans="1:4">
      <c r="A154" s="119" t="s">
        <v>239</v>
      </c>
      <c r="B154" s="215">
        <v>0</v>
      </c>
      <c r="C154" s="215">
        <v>0</v>
      </c>
      <c r="D154" s="214">
        <v>0</v>
      </c>
    </row>
    <row r="155" ht="15.75" spans="1:4">
      <c r="A155" s="119" t="s">
        <v>240</v>
      </c>
      <c r="B155" s="215">
        <f>SUM(B156:B161)</f>
        <v>84</v>
      </c>
      <c r="C155" s="215">
        <f>SUM(C156:C161)</f>
        <v>59</v>
      </c>
      <c r="D155" s="214">
        <f t="shared" si="5"/>
        <v>142.37</v>
      </c>
    </row>
    <row r="156" ht="15.75" spans="1:4">
      <c r="A156" s="119" t="s">
        <v>150</v>
      </c>
      <c r="B156" s="215">
        <v>75</v>
      </c>
      <c r="C156" s="215">
        <v>50</v>
      </c>
      <c r="D156" s="214">
        <f t="shared" si="5"/>
        <v>150</v>
      </c>
    </row>
    <row r="157" ht="15.75" spans="1:4">
      <c r="A157" s="119" t="s">
        <v>151</v>
      </c>
      <c r="B157" s="215">
        <v>0</v>
      </c>
      <c r="C157" s="215">
        <v>0</v>
      </c>
      <c r="D157" s="214">
        <v>0</v>
      </c>
    </row>
    <row r="158" ht="15.75" spans="1:4">
      <c r="A158" s="119" t="s">
        <v>152</v>
      </c>
      <c r="B158" s="215">
        <v>0</v>
      </c>
      <c r="C158" s="215">
        <v>0</v>
      </c>
      <c r="D158" s="214">
        <v>0</v>
      </c>
    </row>
    <row r="159" ht="15.75" spans="1:4">
      <c r="A159" s="119" t="s">
        <v>164</v>
      </c>
      <c r="B159" s="215">
        <v>0</v>
      </c>
      <c r="C159" s="215">
        <v>0</v>
      </c>
      <c r="D159" s="214">
        <v>0</v>
      </c>
    </row>
    <row r="160" ht="15.75" spans="1:4">
      <c r="A160" s="119" t="s">
        <v>159</v>
      </c>
      <c r="B160" s="215">
        <v>9</v>
      </c>
      <c r="C160" s="215">
        <v>9</v>
      </c>
      <c r="D160" s="214">
        <v>0</v>
      </c>
    </row>
    <row r="161" ht="15.75" spans="1:4">
      <c r="A161" s="119" t="s">
        <v>241</v>
      </c>
      <c r="B161" s="215">
        <v>0</v>
      </c>
      <c r="C161" s="215">
        <v>0</v>
      </c>
      <c r="D161" s="214">
        <v>0</v>
      </c>
    </row>
    <row r="162" ht="15.75" spans="1:4">
      <c r="A162" s="119" t="s">
        <v>242</v>
      </c>
      <c r="B162" s="215">
        <f>SUM(B163:B168)</f>
        <v>377</v>
      </c>
      <c r="C162" s="215">
        <f>SUM(C163:C168)</f>
        <v>360</v>
      </c>
      <c r="D162" s="214">
        <f t="shared" ref="D162:D167" si="6">B162/C162*100</f>
        <v>104.72</v>
      </c>
    </row>
    <row r="163" ht="15.75" spans="1:4">
      <c r="A163" s="119" t="s">
        <v>150</v>
      </c>
      <c r="B163" s="215">
        <v>359</v>
      </c>
      <c r="C163" s="215">
        <v>342</v>
      </c>
      <c r="D163" s="214">
        <f t="shared" si="6"/>
        <v>104.97</v>
      </c>
    </row>
    <row r="164" ht="15.75" spans="1:4">
      <c r="A164" s="119" t="s">
        <v>151</v>
      </c>
      <c r="B164" s="215">
        <v>0</v>
      </c>
      <c r="C164" s="215">
        <v>0</v>
      </c>
      <c r="D164" s="214">
        <v>0</v>
      </c>
    </row>
    <row r="165" ht="15.75" spans="1:4">
      <c r="A165" s="119" t="s">
        <v>152</v>
      </c>
      <c r="B165" s="215">
        <v>0</v>
      </c>
      <c r="C165" s="215">
        <v>0</v>
      </c>
      <c r="D165" s="214">
        <v>0</v>
      </c>
    </row>
    <row r="166" ht="15.75" spans="1:4">
      <c r="A166" s="119" t="s">
        <v>243</v>
      </c>
      <c r="B166" s="215">
        <v>0</v>
      </c>
      <c r="C166" s="215">
        <v>0</v>
      </c>
      <c r="D166" s="214">
        <v>0</v>
      </c>
    </row>
    <row r="167" ht="15.75" spans="1:4">
      <c r="A167" s="119" t="s">
        <v>159</v>
      </c>
      <c r="B167" s="215">
        <v>18</v>
      </c>
      <c r="C167" s="215">
        <v>18</v>
      </c>
      <c r="D167" s="214">
        <f t="shared" si="6"/>
        <v>100</v>
      </c>
    </row>
    <row r="168" ht="15.75" spans="1:4">
      <c r="A168" s="119" t="s">
        <v>244</v>
      </c>
      <c r="B168" s="215">
        <v>0</v>
      </c>
      <c r="C168" s="215">
        <v>0</v>
      </c>
      <c r="D168" s="214">
        <v>0</v>
      </c>
    </row>
    <row r="169" ht="15.75" spans="1:4">
      <c r="A169" s="119" t="s">
        <v>245</v>
      </c>
      <c r="B169" s="215">
        <f>SUM(B170:B175)</f>
        <v>2518</v>
      </c>
      <c r="C169" s="215">
        <f>SUM(C170:C175)</f>
        <v>2731</v>
      </c>
      <c r="D169" s="214">
        <f t="shared" ref="D169:D177" si="7">B169/C169*100</f>
        <v>92.2</v>
      </c>
    </row>
    <row r="170" ht="15.75" spans="1:4">
      <c r="A170" s="119" t="s">
        <v>150</v>
      </c>
      <c r="B170" s="215">
        <v>2196</v>
      </c>
      <c r="C170" s="215">
        <v>2218</v>
      </c>
      <c r="D170" s="214">
        <f t="shared" si="7"/>
        <v>99.01</v>
      </c>
    </row>
    <row r="171" ht="15.75" spans="1:4">
      <c r="A171" s="119" t="s">
        <v>151</v>
      </c>
      <c r="B171" s="215">
        <v>0</v>
      </c>
      <c r="C171" s="215">
        <v>0</v>
      </c>
      <c r="D171" s="214">
        <v>0</v>
      </c>
    </row>
    <row r="172" ht="15.75" spans="1:4">
      <c r="A172" s="119" t="s">
        <v>152</v>
      </c>
      <c r="B172" s="215">
        <v>0</v>
      </c>
      <c r="C172" s="215">
        <v>0</v>
      </c>
      <c r="D172" s="214">
        <v>0</v>
      </c>
    </row>
    <row r="173" ht="15.75" spans="1:4">
      <c r="A173" s="119" t="s">
        <v>246</v>
      </c>
      <c r="B173" s="215">
        <v>0</v>
      </c>
      <c r="C173" s="215">
        <v>0</v>
      </c>
      <c r="D173" s="214">
        <v>0</v>
      </c>
    </row>
    <row r="174" ht="15.75" spans="1:4">
      <c r="A174" s="119" t="s">
        <v>159</v>
      </c>
      <c r="B174" s="215">
        <v>296</v>
      </c>
      <c r="C174" s="215">
        <v>343</v>
      </c>
      <c r="D174" s="214">
        <f t="shared" si="7"/>
        <v>86.3</v>
      </c>
    </row>
    <row r="175" ht="15.75" spans="1:4">
      <c r="A175" s="119" t="s">
        <v>247</v>
      </c>
      <c r="B175" s="215">
        <v>26</v>
      </c>
      <c r="C175" s="215">
        <v>170</v>
      </c>
      <c r="D175" s="214">
        <f t="shared" si="7"/>
        <v>15.29</v>
      </c>
    </row>
    <row r="176" ht="15.75" spans="1:4">
      <c r="A176" s="119" t="s">
        <v>248</v>
      </c>
      <c r="B176" s="215">
        <f>SUM(B177:B182)</f>
        <v>1840</v>
      </c>
      <c r="C176" s="215">
        <f>SUM(C177:C182)</f>
        <v>947</v>
      </c>
      <c r="D176" s="214">
        <f t="shared" si="7"/>
        <v>194.3</v>
      </c>
    </row>
    <row r="177" ht="15.75" spans="1:4">
      <c r="A177" s="119" t="s">
        <v>150</v>
      </c>
      <c r="B177" s="215">
        <v>1586</v>
      </c>
      <c r="C177" s="215">
        <v>860</v>
      </c>
      <c r="D177" s="214">
        <f t="shared" si="7"/>
        <v>184.42</v>
      </c>
    </row>
    <row r="178" ht="15.75" spans="1:4">
      <c r="A178" s="119" t="s">
        <v>151</v>
      </c>
      <c r="B178" s="215">
        <v>0</v>
      </c>
      <c r="C178" s="215">
        <v>0</v>
      </c>
      <c r="D178" s="214">
        <v>0</v>
      </c>
    </row>
    <row r="179" ht="15.75" spans="1:4">
      <c r="A179" s="119" t="s">
        <v>152</v>
      </c>
      <c r="B179" s="215">
        <v>0</v>
      </c>
      <c r="C179" s="215">
        <v>0</v>
      </c>
      <c r="D179" s="214">
        <v>0</v>
      </c>
    </row>
    <row r="180" ht="15.75" spans="1:4">
      <c r="A180" s="119" t="s">
        <v>249</v>
      </c>
      <c r="B180" s="215">
        <v>0</v>
      </c>
      <c r="C180" s="215">
        <v>0</v>
      </c>
      <c r="D180" s="214">
        <v>0</v>
      </c>
    </row>
    <row r="181" ht="15.75" spans="1:4">
      <c r="A181" s="119" t="s">
        <v>159</v>
      </c>
      <c r="B181" s="215">
        <v>154</v>
      </c>
      <c r="C181" s="215">
        <v>87</v>
      </c>
      <c r="D181" s="214">
        <f t="shared" ref="D181:D184" si="8">B181/C181*100</f>
        <v>177.01</v>
      </c>
    </row>
    <row r="182" ht="15.75" spans="1:4">
      <c r="A182" s="119" t="s">
        <v>250</v>
      </c>
      <c r="B182" s="215">
        <v>100</v>
      </c>
      <c r="C182" s="215">
        <v>0</v>
      </c>
      <c r="D182" s="214">
        <v>0</v>
      </c>
    </row>
    <row r="183" ht="15.75" spans="1:4">
      <c r="A183" s="119" t="s">
        <v>251</v>
      </c>
      <c r="B183" s="215">
        <f>SUM(B184:B189)</f>
        <v>964</v>
      </c>
      <c r="C183" s="215">
        <f>SUM(C184:C189)</f>
        <v>744</v>
      </c>
      <c r="D183" s="214">
        <f t="shared" si="8"/>
        <v>129.57</v>
      </c>
    </row>
    <row r="184" ht="15.75" spans="1:4">
      <c r="A184" s="119" t="s">
        <v>150</v>
      </c>
      <c r="B184" s="215">
        <v>607</v>
      </c>
      <c r="C184" s="215">
        <v>532</v>
      </c>
      <c r="D184" s="214">
        <f t="shared" si="8"/>
        <v>114.1</v>
      </c>
    </row>
    <row r="185" ht="15.75" spans="1:4">
      <c r="A185" s="119" t="s">
        <v>151</v>
      </c>
      <c r="B185" s="215">
        <v>0</v>
      </c>
      <c r="C185" s="215">
        <v>0</v>
      </c>
      <c r="D185" s="214">
        <v>0</v>
      </c>
    </row>
    <row r="186" ht="15.75" spans="1:4">
      <c r="A186" s="119" t="s">
        <v>152</v>
      </c>
      <c r="B186" s="215">
        <v>0</v>
      </c>
      <c r="C186" s="215">
        <v>0</v>
      </c>
      <c r="D186" s="214">
        <v>0</v>
      </c>
    </row>
    <row r="187" ht="15.75" spans="1:4">
      <c r="A187" s="119" t="s">
        <v>252</v>
      </c>
      <c r="B187" s="215">
        <v>54</v>
      </c>
      <c r="C187" s="215">
        <v>0</v>
      </c>
      <c r="D187" s="214">
        <v>0</v>
      </c>
    </row>
    <row r="188" ht="15.75" spans="1:4">
      <c r="A188" s="119" t="s">
        <v>159</v>
      </c>
      <c r="B188" s="215">
        <v>84</v>
      </c>
      <c r="C188" s="215">
        <v>67</v>
      </c>
      <c r="D188" s="214">
        <v>0</v>
      </c>
    </row>
    <row r="189" ht="15.75" spans="1:4">
      <c r="A189" s="119" t="s">
        <v>253</v>
      </c>
      <c r="B189" s="215">
        <v>219</v>
      </c>
      <c r="C189" s="215">
        <v>145</v>
      </c>
      <c r="D189" s="214">
        <f t="shared" ref="D189:D191" si="9">B189/C189*100</f>
        <v>151.03</v>
      </c>
    </row>
    <row r="190" ht="15.75" spans="1:4">
      <c r="A190" s="119" t="s">
        <v>254</v>
      </c>
      <c r="B190" s="215">
        <f>SUM(B191:B197)</f>
        <v>470</v>
      </c>
      <c r="C190" s="215">
        <f>SUM(C191:C197)</f>
        <v>423</v>
      </c>
      <c r="D190" s="214">
        <f t="shared" si="9"/>
        <v>111.11</v>
      </c>
    </row>
    <row r="191" ht="15.75" spans="1:4">
      <c r="A191" s="119" t="s">
        <v>150</v>
      </c>
      <c r="B191" s="215">
        <v>425</v>
      </c>
      <c r="C191" s="215">
        <v>377</v>
      </c>
      <c r="D191" s="214">
        <f t="shared" si="9"/>
        <v>112.73</v>
      </c>
    </row>
    <row r="192" ht="15.75" spans="1:4">
      <c r="A192" s="119" t="s">
        <v>151</v>
      </c>
      <c r="B192" s="215">
        <v>0</v>
      </c>
      <c r="C192" s="215">
        <v>0</v>
      </c>
      <c r="D192" s="214">
        <v>0</v>
      </c>
    </row>
    <row r="193" ht="15.75" spans="1:4">
      <c r="A193" s="119" t="s">
        <v>152</v>
      </c>
      <c r="B193" s="215">
        <v>0</v>
      </c>
      <c r="C193" s="215">
        <v>0</v>
      </c>
      <c r="D193" s="214">
        <v>0</v>
      </c>
    </row>
    <row r="194" ht="15.75" spans="1:4">
      <c r="A194" s="119" t="s">
        <v>255</v>
      </c>
      <c r="B194" s="215">
        <v>20</v>
      </c>
      <c r="C194" s="215">
        <v>24</v>
      </c>
      <c r="D194" s="214">
        <f>B194/C194*100</f>
        <v>83.33</v>
      </c>
    </row>
    <row r="195" ht="15.75" spans="1:4">
      <c r="A195" s="119" t="s">
        <v>256</v>
      </c>
      <c r="B195" s="215">
        <v>25</v>
      </c>
      <c r="C195" s="215">
        <v>22</v>
      </c>
      <c r="D195" s="214">
        <v>0</v>
      </c>
    </row>
    <row r="196" ht="15.75" spans="1:4">
      <c r="A196" s="119" t="s">
        <v>159</v>
      </c>
      <c r="B196" s="215">
        <v>0</v>
      </c>
      <c r="C196" s="215">
        <v>0</v>
      </c>
      <c r="D196" s="214">
        <v>0</v>
      </c>
    </row>
    <row r="197" ht="15.75" spans="1:4">
      <c r="A197" s="119" t="s">
        <v>257</v>
      </c>
      <c r="B197" s="215">
        <v>0</v>
      </c>
      <c r="C197" s="215">
        <v>0</v>
      </c>
      <c r="D197" s="214">
        <v>0</v>
      </c>
    </row>
    <row r="198" ht="15.75" spans="1:4">
      <c r="A198" s="119" t="s">
        <v>258</v>
      </c>
      <c r="B198" s="215">
        <v>0</v>
      </c>
      <c r="C198" s="215">
        <f>SUM(C199:C203)</f>
        <v>0</v>
      </c>
      <c r="D198" s="214">
        <v>0</v>
      </c>
    </row>
    <row r="199" ht="15.75" spans="1:4">
      <c r="A199" s="119" t="s">
        <v>150</v>
      </c>
      <c r="B199" s="215">
        <v>0</v>
      </c>
      <c r="C199" s="215">
        <v>0</v>
      </c>
      <c r="D199" s="214">
        <v>0</v>
      </c>
    </row>
    <row r="200" ht="15.75" spans="1:4">
      <c r="A200" s="119" t="s">
        <v>151</v>
      </c>
      <c r="B200" s="215">
        <v>0</v>
      </c>
      <c r="C200" s="215">
        <v>0</v>
      </c>
      <c r="D200" s="214">
        <v>0</v>
      </c>
    </row>
    <row r="201" ht="15.75" spans="1:4">
      <c r="A201" s="119" t="s">
        <v>152</v>
      </c>
      <c r="B201" s="215">
        <v>0</v>
      </c>
      <c r="C201" s="215">
        <v>0</v>
      </c>
      <c r="D201" s="214">
        <v>0</v>
      </c>
    </row>
    <row r="202" ht="15.75" spans="1:4">
      <c r="A202" s="119" t="s">
        <v>159</v>
      </c>
      <c r="B202" s="215">
        <v>0</v>
      </c>
      <c r="C202" s="215">
        <v>0</v>
      </c>
      <c r="D202" s="214">
        <v>0</v>
      </c>
    </row>
    <row r="203" ht="15.75" spans="1:4">
      <c r="A203" s="119" t="s">
        <v>259</v>
      </c>
      <c r="B203" s="215">
        <v>0</v>
      </c>
      <c r="C203" s="215">
        <v>0</v>
      </c>
      <c r="D203" s="214">
        <v>0</v>
      </c>
    </row>
    <row r="204" ht="15.75" spans="1:4">
      <c r="A204" s="119" t="s">
        <v>260</v>
      </c>
      <c r="B204" s="215">
        <f>SUM(B205:B209)</f>
        <v>0</v>
      </c>
      <c r="C204" s="215">
        <f>SUM(C205:C209)</f>
        <v>760</v>
      </c>
      <c r="D204" s="214">
        <f t="shared" ref="D204:D209" si="10">B204/C204*100</f>
        <v>0</v>
      </c>
    </row>
    <row r="205" ht="15.75" spans="1:4">
      <c r="A205" s="119" t="s">
        <v>150</v>
      </c>
      <c r="B205" s="215">
        <v>0</v>
      </c>
      <c r="C205" s="215">
        <v>614</v>
      </c>
      <c r="D205" s="214">
        <f t="shared" si="10"/>
        <v>0</v>
      </c>
    </row>
    <row r="206" ht="15.75" spans="1:4">
      <c r="A206" s="119" t="s">
        <v>151</v>
      </c>
      <c r="B206" s="215">
        <v>0</v>
      </c>
      <c r="C206" s="215">
        <v>0</v>
      </c>
      <c r="D206" s="214">
        <v>0</v>
      </c>
    </row>
    <row r="207" ht="15.75" spans="1:4">
      <c r="A207" s="119" t="s">
        <v>152</v>
      </c>
      <c r="B207" s="215">
        <v>0</v>
      </c>
      <c r="C207" s="215">
        <v>0</v>
      </c>
      <c r="D207" s="214">
        <v>0</v>
      </c>
    </row>
    <row r="208" ht="15.75" spans="1:4">
      <c r="A208" s="119" t="s">
        <v>159</v>
      </c>
      <c r="B208" s="215">
        <v>0</v>
      </c>
      <c r="C208" s="215">
        <v>46</v>
      </c>
      <c r="D208" s="214">
        <f t="shared" si="10"/>
        <v>0</v>
      </c>
    </row>
    <row r="209" ht="15.75" spans="1:4">
      <c r="A209" s="119" t="s">
        <v>261</v>
      </c>
      <c r="B209" s="215">
        <v>0</v>
      </c>
      <c r="C209" s="215">
        <v>100</v>
      </c>
      <c r="D209" s="214">
        <f t="shared" si="10"/>
        <v>0</v>
      </c>
    </row>
    <row r="210" ht="15.75" spans="1:4">
      <c r="A210" s="119" t="s">
        <v>262</v>
      </c>
      <c r="B210" s="215">
        <v>0</v>
      </c>
      <c r="C210" s="215">
        <f>SUM(C211:C216)</f>
        <v>0</v>
      </c>
      <c r="D210" s="214">
        <v>0</v>
      </c>
    </row>
    <row r="211" ht="15.75" spans="1:4">
      <c r="A211" s="119" t="s">
        <v>150</v>
      </c>
      <c r="B211" s="215">
        <v>0</v>
      </c>
      <c r="C211" s="215">
        <v>0</v>
      </c>
      <c r="D211" s="214">
        <v>0</v>
      </c>
    </row>
    <row r="212" ht="15.75" spans="1:4">
      <c r="A212" s="119" t="s">
        <v>151</v>
      </c>
      <c r="B212" s="215">
        <v>0</v>
      </c>
      <c r="C212" s="215">
        <v>0</v>
      </c>
      <c r="D212" s="214">
        <v>0</v>
      </c>
    </row>
    <row r="213" ht="15.75" spans="1:4">
      <c r="A213" s="119" t="s">
        <v>152</v>
      </c>
      <c r="B213" s="215">
        <v>0</v>
      </c>
      <c r="C213" s="215">
        <v>0</v>
      </c>
      <c r="D213" s="214">
        <v>0</v>
      </c>
    </row>
    <row r="214" ht="15.75" spans="1:4">
      <c r="A214" s="119" t="s">
        <v>263</v>
      </c>
      <c r="B214" s="215">
        <v>0</v>
      </c>
      <c r="C214" s="215">
        <v>0</v>
      </c>
      <c r="D214" s="214">
        <v>0</v>
      </c>
    </row>
    <row r="215" ht="15.75" spans="1:4">
      <c r="A215" s="119" t="s">
        <v>159</v>
      </c>
      <c r="B215" s="215">
        <v>0</v>
      </c>
      <c r="C215" s="215">
        <v>0</v>
      </c>
      <c r="D215" s="214">
        <v>0</v>
      </c>
    </row>
    <row r="216" ht="15.75" spans="1:4">
      <c r="A216" s="119" t="s">
        <v>264</v>
      </c>
      <c r="B216" s="215">
        <v>0</v>
      </c>
      <c r="C216" s="215">
        <v>0</v>
      </c>
      <c r="D216" s="214">
        <v>0</v>
      </c>
    </row>
    <row r="217" ht="15.75" spans="1:4">
      <c r="A217" s="119" t="s">
        <v>265</v>
      </c>
      <c r="B217" s="215">
        <f>SUM(B218:B231)</f>
        <v>3355</v>
      </c>
      <c r="C217" s="215">
        <f>SUM(C218:C231)</f>
        <v>4403</v>
      </c>
      <c r="D217" s="214">
        <f t="shared" ref="D217:D221" si="11">B217/C217*100</f>
        <v>76.2</v>
      </c>
    </row>
    <row r="218" ht="15.75" spans="1:4">
      <c r="A218" s="119" t="s">
        <v>150</v>
      </c>
      <c r="B218" s="215">
        <v>2407</v>
      </c>
      <c r="C218" s="215">
        <v>2535</v>
      </c>
      <c r="D218" s="214">
        <f t="shared" si="11"/>
        <v>94.95</v>
      </c>
    </row>
    <row r="219" ht="15.75" spans="1:4">
      <c r="A219" s="119" t="s">
        <v>151</v>
      </c>
      <c r="B219" s="215">
        <v>0</v>
      </c>
      <c r="C219" s="215">
        <v>0</v>
      </c>
      <c r="D219" s="214">
        <v>0</v>
      </c>
    </row>
    <row r="220" ht="15.75" spans="1:4">
      <c r="A220" s="119" t="s">
        <v>152</v>
      </c>
      <c r="B220" s="215">
        <v>0</v>
      </c>
      <c r="C220" s="215">
        <v>0</v>
      </c>
      <c r="D220" s="214">
        <v>0</v>
      </c>
    </row>
    <row r="221" ht="15.75" spans="1:4">
      <c r="A221" s="119" t="s">
        <v>266</v>
      </c>
      <c r="B221" s="215">
        <v>0</v>
      </c>
      <c r="C221" s="215">
        <v>0</v>
      </c>
      <c r="D221" s="214">
        <v>0</v>
      </c>
    </row>
    <row r="222" ht="15.75" spans="1:4">
      <c r="A222" s="119" t="s">
        <v>267</v>
      </c>
      <c r="B222" s="215">
        <v>0</v>
      </c>
      <c r="C222" s="215">
        <v>0</v>
      </c>
      <c r="D222" s="214">
        <v>0</v>
      </c>
    </row>
    <row r="223" ht="15.75" spans="1:4">
      <c r="A223" s="119" t="s">
        <v>192</v>
      </c>
      <c r="B223" s="215">
        <v>0</v>
      </c>
      <c r="C223" s="215">
        <v>0</v>
      </c>
      <c r="D223" s="214">
        <v>0</v>
      </c>
    </row>
    <row r="224" ht="15.75" spans="1:4">
      <c r="A224" s="119" t="s">
        <v>268</v>
      </c>
      <c r="B224" s="215">
        <v>0</v>
      </c>
      <c r="C224" s="215">
        <v>0</v>
      </c>
      <c r="D224" s="214">
        <v>0</v>
      </c>
    </row>
    <row r="225" ht="15.75" spans="1:4">
      <c r="A225" s="119" t="s">
        <v>269</v>
      </c>
      <c r="B225" s="215">
        <v>0</v>
      </c>
      <c r="C225" s="215">
        <v>0</v>
      </c>
      <c r="D225" s="214">
        <v>0</v>
      </c>
    </row>
    <row r="226" ht="15.75" spans="1:4">
      <c r="A226" s="119" t="s">
        <v>270</v>
      </c>
      <c r="B226" s="215">
        <v>0</v>
      </c>
      <c r="C226" s="215">
        <v>0</v>
      </c>
      <c r="D226" s="214">
        <v>0</v>
      </c>
    </row>
    <row r="227" ht="15.75" spans="1:4">
      <c r="A227" s="119" t="s">
        <v>271</v>
      </c>
      <c r="B227" s="215">
        <v>0</v>
      </c>
      <c r="C227" s="215">
        <v>0</v>
      </c>
      <c r="D227" s="214">
        <v>0</v>
      </c>
    </row>
    <row r="228" ht="15.75" spans="1:4">
      <c r="A228" s="119" t="s">
        <v>272</v>
      </c>
      <c r="B228" s="215">
        <v>160</v>
      </c>
      <c r="C228" s="215">
        <v>237</v>
      </c>
      <c r="D228" s="214">
        <f t="shared" ref="D228:D231" si="12">B228/C228*100</f>
        <v>67.51</v>
      </c>
    </row>
    <row r="229" ht="15.75" spans="1:4">
      <c r="A229" s="119" t="s">
        <v>273</v>
      </c>
      <c r="B229" s="215">
        <v>364</v>
      </c>
      <c r="C229" s="215">
        <v>788</v>
      </c>
      <c r="D229" s="214">
        <f t="shared" si="12"/>
        <v>46.19</v>
      </c>
    </row>
    <row r="230" ht="15.75" spans="1:4">
      <c r="A230" s="119" t="s">
        <v>159</v>
      </c>
      <c r="B230" s="215">
        <v>264</v>
      </c>
      <c r="C230" s="215">
        <v>248</v>
      </c>
      <c r="D230" s="214">
        <f t="shared" si="12"/>
        <v>106.45</v>
      </c>
    </row>
    <row r="231" ht="15.75" spans="1:4">
      <c r="A231" s="119" t="s">
        <v>274</v>
      </c>
      <c r="B231" s="215">
        <v>160</v>
      </c>
      <c r="C231" s="215">
        <v>595</v>
      </c>
      <c r="D231" s="214">
        <f t="shared" si="12"/>
        <v>26.89</v>
      </c>
    </row>
    <row r="232" ht="15.75" spans="1:4">
      <c r="A232" s="216" t="s">
        <v>275</v>
      </c>
      <c r="B232" s="215">
        <v>212</v>
      </c>
      <c r="C232" s="215">
        <v>0</v>
      </c>
      <c r="D232" s="214">
        <v>0</v>
      </c>
    </row>
    <row r="233" ht="15.75" spans="1:4">
      <c r="A233" s="216" t="s">
        <v>150</v>
      </c>
      <c r="B233" s="215">
        <v>126</v>
      </c>
      <c r="C233" s="215">
        <v>0</v>
      </c>
      <c r="D233" s="214">
        <v>0</v>
      </c>
    </row>
    <row r="234" ht="15.75" spans="1:4">
      <c r="A234" s="216" t="s">
        <v>151</v>
      </c>
      <c r="B234" s="215">
        <v>0</v>
      </c>
      <c r="C234" s="215">
        <v>0</v>
      </c>
      <c r="D234" s="214">
        <v>0</v>
      </c>
    </row>
    <row r="235" ht="15.75" spans="1:4">
      <c r="A235" s="216" t="s">
        <v>152</v>
      </c>
      <c r="B235" s="215">
        <v>0</v>
      </c>
      <c r="C235" s="215">
        <v>0</v>
      </c>
      <c r="D235" s="214">
        <v>0</v>
      </c>
    </row>
    <row r="236" ht="15.75" spans="1:4">
      <c r="A236" s="216" t="s">
        <v>246</v>
      </c>
      <c r="B236" s="215">
        <v>52</v>
      </c>
      <c r="C236" s="215">
        <v>0</v>
      </c>
      <c r="D236" s="214">
        <v>0</v>
      </c>
    </row>
    <row r="237" ht="15.75" spans="1:4">
      <c r="A237" s="216" t="s">
        <v>159</v>
      </c>
      <c r="B237" s="215">
        <v>34</v>
      </c>
      <c r="C237" s="215">
        <v>0</v>
      </c>
      <c r="D237" s="214">
        <v>0</v>
      </c>
    </row>
    <row r="238" ht="15.75" spans="1:4">
      <c r="A238" s="216" t="s">
        <v>276</v>
      </c>
      <c r="B238" s="215">
        <v>0</v>
      </c>
      <c r="C238" s="215">
        <v>0</v>
      </c>
      <c r="D238" s="214">
        <v>0</v>
      </c>
    </row>
    <row r="239" ht="15.75" spans="1:4">
      <c r="A239" s="119" t="s">
        <v>277</v>
      </c>
      <c r="B239" s="215">
        <f>B240+B241</f>
        <v>239</v>
      </c>
      <c r="C239" s="215">
        <v>215</v>
      </c>
      <c r="D239" s="217">
        <f t="shared" ref="D239:D241" si="13">B239/C239*100</f>
        <v>111.16</v>
      </c>
    </row>
    <row r="240" ht="15.75" spans="1:4">
      <c r="A240" s="119" t="s">
        <v>278</v>
      </c>
      <c r="B240" s="215">
        <v>181</v>
      </c>
      <c r="C240" s="215">
        <v>157</v>
      </c>
      <c r="D240" s="217">
        <f t="shared" si="13"/>
        <v>115.29</v>
      </c>
    </row>
    <row r="241" ht="15.75" spans="1:4">
      <c r="A241" s="119" t="s">
        <v>279</v>
      </c>
      <c r="B241" s="215">
        <v>58</v>
      </c>
      <c r="C241" s="215">
        <v>58</v>
      </c>
      <c r="D241" s="217">
        <f t="shared" si="13"/>
        <v>100</v>
      </c>
    </row>
    <row r="242" ht="15.75" spans="1:4">
      <c r="A242" s="119" t="s">
        <v>280</v>
      </c>
      <c r="B242" s="215">
        <v>0</v>
      </c>
      <c r="C242" s="215">
        <f>SUM(C243:C244)</f>
        <v>0</v>
      </c>
      <c r="D242" s="214">
        <v>0</v>
      </c>
    </row>
    <row r="243" ht="15.75" spans="1:4">
      <c r="A243" s="119" t="s">
        <v>281</v>
      </c>
      <c r="B243" s="215">
        <v>0</v>
      </c>
      <c r="C243" s="215">
        <v>0</v>
      </c>
      <c r="D243" s="214">
        <v>0</v>
      </c>
    </row>
    <row r="244" ht="15.75" spans="1:4">
      <c r="A244" s="119" t="s">
        <v>282</v>
      </c>
      <c r="B244" s="215">
        <v>0</v>
      </c>
      <c r="C244" s="215">
        <v>0</v>
      </c>
      <c r="D244" s="214">
        <v>0</v>
      </c>
    </row>
    <row r="245" ht="15.75" spans="1:4">
      <c r="A245" s="119" t="s">
        <v>107</v>
      </c>
      <c r="B245" s="215">
        <v>0</v>
      </c>
      <c r="C245" s="215">
        <v>0</v>
      </c>
      <c r="D245" s="214">
        <v>4</v>
      </c>
    </row>
    <row r="246" ht="15.75" spans="1:4">
      <c r="A246" s="119" t="s">
        <v>108</v>
      </c>
      <c r="B246" s="215">
        <v>0</v>
      </c>
      <c r="C246" s="215">
        <v>0</v>
      </c>
      <c r="D246" s="214">
        <v>0</v>
      </c>
    </row>
    <row r="247" ht="15.75" spans="1:4">
      <c r="A247" s="119" t="s">
        <v>109</v>
      </c>
      <c r="B247" s="215">
        <f>SUBTOTAL(9,B248,B251,B262,B277,B269,B286,B300,B310,B320,B328,B334)</f>
        <v>23492</v>
      </c>
      <c r="C247" s="215">
        <f>SUBTOTAL(9,C248,C251,C262,C277,C269,C286,C300,C310,C320,C328,C334)</f>
        <v>31017</v>
      </c>
      <c r="D247" s="214">
        <f t="shared" ref="D247:D249" si="14">B247/C247*100</f>
        <v>75.74</v>
      </c>
    </row>
    <row r="248" ht="15.75" spans="1:4">
      <c r="A248" s="119" t="s">
        <v>283</v>
      </c>
      <c r="B248" s="215">
        <f>SUM(B249:B250)</f>
        <v>218</v>
      </c>
      <c r="C248" s="215">
        <f>SUM(C249:C250)</f>
        <v>218</v>
      </c>
      <c r="D248" s="214">
        <f t="shared" si="14"/>
        <v>100</v>
      </c>
    </row>
    <row r="249" ht="15.75" spans="1:4">
      <c r="A249" s="119" t="s">
        <v>284</v>
      </c>
      <c r="B249" s="215">
        <v>218</v>
      </c>
      <c r="C249" s="215">
        <v>218</v>
      </c>
      <c r="D249" s="214">
        <f t="shared" si="14"/>
        <v>100</v>
      </c>
    </row>
    <row r="250" ht="15.75" spans="1:4">
      <c r="A250" s="119" t="s">
        <v>285</v>
      </c>
      <c r="B250" s="215">
        <v>0</v>
      </c>
      <c r="C250" s="215">
        <v>0</v>
      </c>
      <c r="D250" s="214">
        <v>0</v>
      </c>
    </row>
    <row r="251" ht="15.75" spans="1:4">
      <c r="A251" s="119" t="s">
        <v>286</v>
      </c>
      <c r="B251" s="215">
        <f>SUM(B252:B261)</f>
        <v>20603</v>
      </c>
      <c r="C251" s="215">
        <f>SUM(C252:C261)</f>
        <v>28530</v>
      </c>
      <c r="D251" s="214">
        <f>B251/C251*100</f>
        <v>72.22</v>
      </c>
    </row>
    <row r="252" ht="15.75" spans="1:4">
      <c r="A252" s="119" t="s">
        <v>150</v>
      </c>
      <c r="B252" s="215">
        <v>18395</v>
      </c>
      <c r="C252" s="215">
        <v>25267</v>
      </c>
      <c r="D252" s="214">
        <f>B252/C252*100</f>
        <v>72.8</v>
      </c>
    </row>
    <row r="253" ht="15.75" spans="1:4">
      <c r="A253" s="119" t="s">
        <v>151</v>
      </c>
      <c r="B253" s="215">
        <v>0</v>
      </c>
      <c r="C253" s="215">
        <v>0</v>
      </c>
      <c r="D253" s="214">
        <v>0</v>
      </c>
    </row>
    <row r="254" ht="15.75" spans="1:4">
      <c r="A254" s="119" t="s">
        <v>152</v>
      </c>
      <c r="B254" s="215">
        <v>0</v>
      </c>
      <c r="C254" s="215">
        <v>0</v>
      </c>
      <c r="D254" s="214">
        <v>0</v>
      </c>
    </row>
    <row r="255" ht="15.75" spans="1:4">
      <c r="A255" s="119" t="s">
        <v>192</v>
      </c>
      <c r="B255" s="215">
        <v>0</v>
      </c>
      <c r="C255" s="215">
        <v>0</v>
      </c>
      <c r="D255" s="214">
        <v>0</v>
      </c>
    </row>
    <row r="256" ht="15.75" spans="1:4">
      <c r="A256" s="119" t="s">
        <v>287</v>
      </c>
      <c r="B256" s="215">
        <v>0</v>
      </c>
      <c r="C256" s="215">
        <v>0</v>
      </c>
      <c r="D256" s="214">
        <v>0</v>
      </c>
    </row>
    <row r="257" ht="15.75" spans="1:4">
      <c r="A257" s="119" t="s">
        <v>288</v>
      </c>
      <c r="B257" s="215">
        <v>0</v>
      </c>
      <c r="C257" s="215">
        <v>0</v>
      </c>
      <c r="D257" s="214">
        <v>0</v>
      </c>
    </row>
    <row r="258" ht="15.75" spans="1:4">
      <c r="A258" s="119" t="s">
        <v>289</v>
      </c>
      <c r="B258" s="215">
        <v>0</v>
      </c>
      <c r="C258" s="215">
        <v>0</v>
      </c>
      <c r="D258" s="214">
        <v>0</v>
      </c>
    </row>
    <row r="259" ht="15.75" spans="1:4">
      <c r="A259" s="119" t="s">
        <v>290</v>
      </c>
      <c r="B259" s="215">
        <v>0</v>
      </c>
      <c r="C259" s="215">
        <v>0</v>
      </c>
      <c r="D259" s="214">
        <v>0</v>
      </c>
    </row>
    <row r="260" ht="15.75" spans="1:4">
      <c r="A260" s="119" t="s">
        <v>159</v>
      </c>
      <c r="B260" s="215">
        <v>476</v>
      </c>
      <c r="C260" s="215">
        <v>469</v>
      </c>
      <c r="D260" s="214">
        <f>B260/C260*100</f>
        <v>101.49</v>
      </c>
    </row>
    <row r="261" ht="15.75" spans="1:4">
      <c r="A261" s="119" t="s">
        <v>291</v>
      </c>
      <c r="B261" s="215">
        <v>1732</v>
      </c>
      <c r="C261" s="215">
        <v>2794</v>
      </c>
      <c r="D261" s="214">
        <f>B261/C261*100</f>
        <v>61.99</v>
      </c>
    </row>
    <row r="262" ht="15.75" spans="1:4">
      <c r="A262" s="119" t="s">
        <v>292</v>
      </c>
      <c r="B262" s="215">
        <v>0</v>
      </c>
      <c r="C262" s="215">
        <f>SUM(C263:C268)</f>
        <v>0</v>
      </c>
      <c r="D262" s="214">
        <v>0</v>
      </c>
    </row>
    <row r="263" ht="15.75" spans="1:4">
      <c r="A263" s="119" t="s">
        <v>150</v>
      </c>
      <c r="B263" s="215">
        <v>0</v>
      </c>
      <c r="C263" s="215">
        <v>0</v>
      </c>
      <c r="D263" s="214">
        <v>0</v>
      </c>
    </row>
    <row r="264" ht="15.75" spans="1:4">
      <c r="A264" s="119" t="s">
        <v>151</v>
      </c>
      <c r="B264" s="215">
        <v>0</v>
      </c>
      <c r="C264" s="215">
        <v>0</v>
      </c>
      <c r="D264" s="214">
        <v>0</v>
      </c>
    </row>
    <row r="265" ht="15.75" spans="1:4">
      <c r="A265" s="119" t="s">
        <v>152</v>
      </c>
      <c r="B265" s="215">
        <v>0</v>
      </c>
      <c r="C265" s="215">
        <v>0</v>
      </c>
      <c r="D265" s="214">
        <v>0</v>
      </c>
    </row>
    <row r="266" ht="15.75" spans="1:4">
      <c r="A266" s="119" t="s">
        <v>293</v>
      </c>
      <c r="B266" s="215">
        <v>0</v>
      </c>
      <c r="C266" s="215">
        <v>0</v>
      </c>
      <c r="D266" s="214">
        <v>0</v>
      </c>
    </row>
    <row r="267" ht="15.75" spans="1:4">
      <c r="A267" s="119" t="s">
        <v>159</v>
      </c>
      <c r="B267" s="215">
        <v>0</v>
      </c>
      <c r="C267" s="215">
        <v>0</v>
      </c>
      <c r="D267" s="214">
        <v>0</v>
      </c>
    </row>
    <row r="268" ht="15.75" spans="1:4">
      <c r="A268" s="119" t="s">
        <v>294</v>
      </c>
      <c r="B268" s="215">
        <v>0</v>
      </c>
      <c r="C268" s="215">
        <v>0</v>
      </c>
      <c r="D268" s="214">
        <v>0</v>
      </c>
    </row>
    <row r="269" ht="15.75" spans="1:4">
      <c r="A269" s="119" t="s">
        <v>295</v>
      </c>
      <c r="B269" s="215">
        <v>0</v>
      </c>
      <c r="C269" s="215">
        <f>SUM(C270:C276)</f>
        <v>0</v>
      </c>
      <c r="D269" s="214">
        <v>0</v>
      </c>
    </row>
    <row r="270" ht="15.75" spans="1:4">
      <c r="A270" s="119" t="s">
        <v>150</v>
      </c>
      <c r="B270" s="215">
        <v>0</v>
      </c>
      <c r="C270" s="215">
        <v>0</v>
      </c>
      <c r="D270" s="214">
        <v>0</v>
      </c>
    </row>
    <row r="271" ht="15.75" spans="1:4">
      <c r="A271" s="119" t="s">
        <v>151</v>
      </c>
      <c r="B271" s="215">
        <v>0</v>
      </c>
      <c r="C271" s="215">
        <v>0</v>
      </c>
      <c r="D271" s="214">
        <v>0</v>
      </c>
    </row>
    <row r="272" ht="15.75" spans="1:4">
      <c r="A272" s="119" t="s">
        <v>152</v>
      </c>
      <c r="B272" s="215">
        <v>0</v>
      </c>
      <c r="C272" s="215">
        <v>0</v>
      </c>
      <c r="D272" s="214">
        <v>0</v>
      </c>
    </row>
    <row r="273" ht="15.75" spans="1:4">
      <c r="A273" s="119" t="s">
        <v>296</v>
      </c>
      <c r="B273" s="215">
        <v>0</v>
      </c>
      <c r="C273" s="215">
        <v>0</v>
      </c>
      <c r="D273" s="214">
        <v>0</v>
      </c>
    </row>
    <row r="274" ht="15.75" spans="1:4">
      <c r="A274" s="119" t="s">
        <v>297</v>
      </c>
      <c r="B274" s="215">
        <v>0</v>
      </c>
      <c r="C274" s="215">
        <v>0</v>
      </c>
      <c r="D274" s="214">
        <v>0</v>
      </c>
    </row>
    <row r="275" ht="15.75" spans="1:4">
      <c r="A275" s="119" t="s">
        <v>159</v>
      </c>
      <c r="B275" s="215">
        <v>0</v>
      </c>
      <c r="C275" s="215">
        <v>0</v>
      </c>
      <c r="D275" s="214">
        <v>0</v>
      </c>
    </row>
    <row r="276" ht="15.75" spans="1:4">
      <c r="A276" s="119" t="s">
        <v>298</v>
      </c>
      <c r="B276" s="215">
        <v>0</v>
      </c>
      <c r="C276" s="215">
        <v>0</v>
      </c>
      <c r="D276" s="214">
        <v>0</v>
      </c>
    </row>
    <row r="277" ht="15.75" spans="1:4">
      <c r="A277" s="119" t="s">
        <v>299</v>
      </c>
      <c r="B277" s="215">
        <f>SUM(B278:B285)</f>
        <v>20</v>
      </c>
      <c r="C277" s="215">
        <f>SUM(C278:C285)</f>
        <v>20</v>
      </c>
      <c r="D277" s="214">
        <f>B277/C277*100</f>
        <v>100</v>
      </c>
    </row>
    <row r="278" ht="15.75" spans="1:4">
      <c r="A278" s="119" t="s">
        <v>150</v>
      </c>
      <c r="B278" s="215">
        <v>0</v>
      </c>
      <c r="C278" s="215">
        <v>0</v>
      </c>
      <c r="D278" s="214">
        <v>0</v>
      </c>
    </row>
    <row r="279" ht="15.75" spans="1:4">
      <c r="A279" s="119" t="s">
        <v>151</v>
      </c>
      <c r="B279" s="215">
        <v>0</v>
      </c>
      <c r="C279" s="215">
        <v>0</v>
      </c>
      <c r="D279" s="214">
        <v>0</v>
      </c>
    </row>
    <row r="280" ht="15.75" spans="1:4">
      <c r="A280" s="119" t="s">
        <v>152</v>
      </c>
      <c r="B280" s="215">
        <v>0</v>
      </c>
      <c r="C280" s="215">
        <v>0</v>
      </c>
      <c r="D280" s="214">
        <v>0</v>
      </c>
    </row>
    <row r="281" ht="15.75" spans="1:4">
      <c r="A281" s="119" t="s">
        <v>300</v>
      </c>
      <c r="B281" s="215">
        <v>0</v>
      </c>
      <c r="C281" s="215">
        <v>0</v>
      </c>
      <c r="D281" s="214">
        <v>0</v>
      </c>
    </row>
    <row r="282" ht="15.75" spans="1:4">
      <c r="A282" s="119" t="s">
        <v>301</v>
      </c>
      <c r="B282" s="215">
        <v>0</v>
      </c>
      <c r="C282" s="215">
        <v>0</v>
      </c>
      <c r="D282" s="214">
        <v>0</v>
      </c>
    </row>
    <row r="283" ht="15.75" spans="1:4">
      <c r="A283" s="119" t="s">
        <v>302</v>
      </c>
      <c r="B283" s="215">
        <v>0</v>
      </c>
      <c r="C283" s="215">
        <v>0</v>
      </c>
      <c r="D283" s="214">
        <v>0</v>
      </c>
    </row>
    <row r="284" ht="15.75" spans="1:4">
      <c r="A284" s="119" t="s">
        <v>159</v>
      </c>
      <c r="B284" s="215">
        <v>0</v>
      </c>
      <c r="C284" s="215">
        <v>0</v>
      </c>
      <c r="D284" s="214">
        <v>0</v>
      </c>
    </row>
    <row r="285" ht="15.75" spans="1:4">
      <c r="A285" s="119" t="s">
        <v>303</v>
      </c>
      <c r="B285" s="215">
        <v>20</v>
      </c>
      <c r="C285" s="215">
        <v>20</v>
      </c>
      <c r="D285" s="214">
        <f t="shared" ref="D285:D287" si="15">B285/C285*100</f>
        <v>100</v>
      </c>
    </row>
    <row r="286" ht="15.75" spans="1:4">
      <c r="A286" s="119" t="s">
        <v>304</v>
      </c>
      <c r="B286" s="215">
        <f>SUM(B287:B299)</f>
        <v>2211</v>
      </c>
      <c r="C286" s="215">
        <f>SUM(C287:C299)</f>
        <v>2249</v>
      </c>
      <c r="D286" s="214">
        <f t="shared" si="15"/>
        <v>98.31</v>
      </c>
    </row>
    <row r="287" ht="15.75" spans="1:4">
      <c r="A287" s="119" t="s">
        <v>150</v>
      </c>
      <c r="B287" s="215">
        <v>1630</v>
      </c>
      <c r="C287" s="215">
        <v>1724</v>
      </c>
      <c r="D287" s="214">
        <f t="shared" si="15"/>
        <v>94.55</v>
      </c>
    </row>
    <row r="288" ht="15.75" spans="1:4">
      <c r="A288" s="119" t="s">
        <v>151</v>
      </c>
      <c r="B288" s="215">
        <v>0</v>
      </c>
      <c r="C288" s="215">
        <v>0</v>
      </c>
      <c r="D288" s="214">
        <v>0</v>
      </c>
    </row>
    <row r="289" ht="15.75" spans="1:4">
      <c r="A289" s="119" t="s">
        <v>152</v>
      </c>
      <c r="B289" s="215">
        <v>0</v>
      </c>
      <c r="C289" s="215">
        <v>0</v>
      </c>
      <c r="D289" s="214">
        <v>0</v>
      </c>
    </row>
    <row r="290" ht="15.75" spans="1:4">
      <c r="A290" s="119" t="s">
        <v>305</v>
      </c>
      <c r="B290" s="215">
        <v>0</v>
      </c>
      <c r="C290" s="215">
        <v>0</v>
      </c>
      <c r="D290" s="214">
        <v>0</v>
      </c>
    </row>
    <row r="291" ht="15.75" spans="1:4">
      <c r="A291" s="119" t="s">
        <v>306</v>
      </c>
      <c r="B291" s="215">
        <v>0</v>
      </c>
      <c r="C291" s="215">
        <v>0</v>
      </c>
      <c r="D291" s="214">
        <v>0</v>
      </c>
    </row>
    <row r="292" ht="15.75" spans="1:4">
      <c r="A292" s="119" t="s">
        <v>307</v>
      </c>
      <c r="B292" s="215">
        <v>0</v>
      </c>
      <c r="C292" s="215">
        <v>0</v>
      </c>
      <c r="D292" s="214">
        <v>0</v>
      </c>
    </row>
    <row r="293" ht="15.75" spans="1:4">
      <c r="A293" s="119" t="s">
        <v>308</v>
      </c>
      <c r="B293" s="215">
        <v>10</v>
      </c>
      <c r="C293" s="215">
        <v>0</v>
      </c>
      <c r="D293" s="214">
        <v>0</v>
      </c>
    </row>
    <row r="294" ht="15.75" spans="1:4">
      <c r="A294" s="119" t="s">
        <v>309</v>
      </c>
      <c r="B294" s="215">
        <v>0</v>
      </c>
      <c r="C294" s="215">
        <v>0</v>
      </c>
      <c r="D294" s="214">
        <v>0</v>
      </c>
    </row>
    <row r="295" ht="15.75" spans="1:4">
      <c r="A295" s="119" t="s">
        <v>310</v>
      </c>
      <c r="B295" s="215">
        <v>81</v>
      </c>
      <c r="C295" s="215">
        <v>21</v>
      </c>
      <c r="D295" s="214">
        <f t="shared" ref="D295:D299" si="16">B295/C295*100</f>
        <v>385.71</v>
      </c>
    </row>
    <row r="296" ht="15.75" spans="1:4">
      <c r="A296" s="119" t="s">
        <v>311</v>
      </c>
      <c r="B296" s="215">
        <v>0</v>
      </c>
      <c r="C296" s="215">
        <v>0</v>
      </c>
      <c r="D296" s="214">
        <v>0</v>
      </c>
    </row>
    <row r="297" ht="15.75" spans="1:4">
      <c r="A297" s="119" t="s">
        <v>192</v>
      </c>
      <c r="B297" s="215">
        <v>0</v>
      </c>
      <c r="C297" s="215">
        <v>0</v>
      </c>
      <c r="D297" s="214">
        <v>0</v>
      </c>
    </row>
    <row r="298" ht="15.75" spans="1:4">
      <c r="A298" s="119" t="s">
        <v>159</v>
      </c>
      <c r="B298" s="215">
        <v>302</v>
      </c>
      <c r="C298" s="215">
        <v>309</v>
      </c>
      <c r="D298" s="214">
        <f t="shared" si="16"/>
        <v>97.73</v>
      </c>
    </row>
    <row r="299" ht="15.75" spans="1:4">
      <c r="A299" s="119" t="s">
        <v>312</v>
      </c>
      <c r="B299" s="215">
        <v>188</v>
      </c>
      <c r="C299" s="215">
        <v>195</v>
      </c>
      <c r="D299" s="214">
        <f t="shared" si="16"/>
        <v>96.41</v>
      </c>
    </row>
    <row r="300" ht="15.75" spans="1:4">
      <c r="A300" s="119" t="s">
        <v>313</v>
      </c>
      <c r="B300" s="215">
        <v>0</v>
      </c>
      <c r="C300" s="215">
        <f>SUM(C301:C309)</f>
        <v>0</v>
      </c>
      <c r="D300" s="214">
        <v>0</v>
      </c>
    </row>
    <row r="301" ht="15.75" spans="1:4">
      <c r="A301" s="119" t="s">
        <v>150</v>
      </c>
      <c r="B301" s="215">
        <v>0</v>
      </c>
      <c r="C301" s="215">
        <v>0</v>
      </c>
      <c r="D301" s="214">
        <v>0</v>
      </c>
    </row>
    <row r="302" ht="15.75" spans="1:4">
      <c r="A302" s="119" t="s">
        <v>151</v>
      </c>
      <c r="B302" s="215">
        <v>0</v>
      </c>
      <c r="C302" s="215">
        <v>0</v>
      </c>
      <c r="D302" s="214">
        <v>0</v>
      </c>
    </row>
    <row r="303" ht="15.75" spans="1:4">
      <c r="A303" s="119" t="s">
        <v>152</v>
      </c>
      <c r="B303" s="215">
        <v>0</v>
      </c>
      <c r="C303" s="215">
        <v>0</v>
      </c>
      <c r="D303" s="214">
        <v>0</v>
      </c>
    </row>
    <row r="304" ht="15.75" spans="1:4">
      <c r="A304" s="119" t="s">
        <v>314</v>
      </c>
      <c r="B304" s="215">
        <v>0</v>
      </c>
      <c r="C304" s="215">
        <v>0</v>
      </c>
      <c r="D304" s="214">
        <v>0</v>
      </c>
    </row>
    <row r="305" ht="15.75" spans="1:4">
      <c r="A305" s="119" t="s">
        <v>315</v>
      </c>
      <c r="B305" s="215">
        <v>0</v>
      </c>
      <c r="C305" s="215">
        <v>0</v>
      </c>
      <c r="D305" s="214">
        <v>0</v>
      </c>
    </row>
    <row r="306" ht="15.75" spans="1:4">
      <c r="A306" s="119" t="s">
        <v>316</v>
      </c>
      <c r="B306" s="215">
        <v>0</v>
      </c>
      <c r="C306" s="215">
        <v>0</v>
      </c>
      <c r="D306" s="214">
        <v>0</v>
      </c>
    </row>
    <row r="307" ht="15.75" spans="1:4">
      <c r="A307" s="119" t="s">
        <v>192</v>
      </c>
      <c r="B307" s="215">
        <v>0</v>
      </c>
      <c r="C307" s="215">
        <v>0</v>
      </c>
      <c r="D307" s="214">
        <v>0</v>
      </c>
    </row>
    <row r="308" ht="15.75" spans="1:4">
      <c r="A308" s="119" t="s">
        <v>159</v>
      </c>
      <c r="B308" s="215">
        <v>0</v>
      </c>
      <c r="C308" s="215">
        <v>0</v>
      </c>
      <c r="D308" s="214">
        <v>0</v>
      </c>
    </row>
    <row r="309" ht="15.75" spans="1:4">
      <c r="A309" s="119" t="s">
        <v>317</v>
      </c>
      <c r="B309" s="215">
        <v>0</v>
      </c>
      <c r="C309" s="215">
        <v>0</v>
      </c>
      <c r="D309" s="214">
        <v>0</v>
      </c>
    </row>
    <row r="310" ht="15.75" spans="1:4">
      <c r="A310" s="119" t="s">
        <v>318</v>
      </c>
      <c r="B310" s="215">
        <v>0</v>
      </c>
      <c r="C310" s="215">
        <f>SUM(C311:C319)</f>
        <v>0</v>
      </c>
      <c r="D310" s="214">
        <v>0</v>
      </c>
    </row>
    <row r="311" ht="15.75" spans="1:4">
      <c r="A311" s="119" t="s">
        <v>150</v>
      </c>
      <c r="B311" s="215">
        <v>0</v>
      </c>
      <c r="C311" s="215">
        <v>0</v>
      </c>
      <c r="D311" s="214">
        <v>0</v>
      </c>
    </row>
    <row r="312" ht="15.75" spans="1:4">
      <c r="A312" s="119" t="s">
        <v>151</v>
      </c>
      <c r="B312" s="215">
        <v>0</v>
      </c>
      <c r="C312" s="215">
        <v>0</v>
      </c>
      <c r="D312" s="214">
        <v>0</v>
      </c>
    </row>
    <row r="313" ht="15.75" spans="1:4">
      <c r="A313" s="119" t="s">
        <v>152</v>
      </c>
      <c r="B313" s="215">
        <v>0</v>
      </c>
      <c r="C313" s="215">
        <v>0</v>
      </c>
      <c r="D313" s="214">
        <v>0</v>
      </c>
    </row>
    <row r="314" ht="15.75" spans="1:4">
      <c r="A314" s="119" t="s">
        <v>319</v>
      </c>
      <c r="B314" s="215">
        <v>0</v>
      </c>
      <c r="C314" s="215">
        <v>0</v>
      </c>
      <c r="D314" s="214">
        <v>0</v>
      </c>
    </row>
    <row r="315" ht="15.75" spans="1:4">
      <c r="A315" s="119" t="s">
        <v>320</v>
      </c>
      <c r="B315" s="215">
        <v>0</v>
      </c>
      <c r="C315" s="215">
        <v>0</v>
      </c>
      <c r="D315" s="214">
        <v>0</v>
      </c>
    </row>
    <row r="316" ht="15.75" spans="1:4">
      <c r="A316" s="119" t="s">
        <v>321</v>
      </c>
      <c r="B316" s="215">
        <v>0</v>
      </c>
      <c r="C316" s="215">
        <v>0</v>
      </c>
      <c r="D316" s="214">
        <v>0</v>
      </c>
    </row>
    <row r="317" ht="15.75" spans="1:4">
      <c r="A317" s="119" t="s">
        <v>192</v>
      </c>
      <c r="B317" s="215">
        <v>0</v>
      </c>
      <c r="C317" s="215">
        <v>0</v>
      </c>
      <c r="D317" s="214">
        <v>0</v>
      </c>
    </row>
    <row r="318" ht="15.75" spans="1:4">
      <c r="A318" s="119" t="s">
        <v>159</v>
      </c>
      <c r="B318" s="215">
        <v>0</v>
      </c>
      <c r="C318" s="215">
        <v>0</v>
      </c>
      <c r="D318" s="214">
        <v>0</v>
      </c>
    </row>
    <row r="319" ht="15.75" spans="1:4">
      <c r="A319" s="119" t="s">
        <v>322</v>
      </c>
      <c r="B319" s="215">
        <v>0</v>
      </c>
      <c r="C319" s="215">
        <v>0</v>
      </c>
      <c r="D319" s="214">
        <v>0</v>
      </c>
    </row>
    <row r="320" ht="15.75" spans="1:4">
      <c r="A320" s="119" t="s">
        <v>323</v>
      </c>
      <c r="B320" s="215">
        <v>0</v>
      </c>
      <c r="C320" s="215">
        <f>SUM(C321:C327)</f>
        <v>0</v>
      </c>
      <c r="D320" s="214">
        <v>0</v>
      </c>
    </row>
    <row r="321" ht="15.75" spans="1:4">
      <c r="A321" s="119" t="s">
        <v>150</v>
      </c>
      <c r="B321" s="215">
        <v>0</v>
      </c>
      <c r="C321" s="215">
        <v>0</v>
      </c>
      <c r="D321" s="214">
        <v>0</v>
      </c>
    </row>
    <row r="322" ht="15.75" spans="1:4">
      <c r="A322" s="119" t="s">
        <v>151</v>
      </c>
      <c r="B322" s="215">
        <v>0</v>
      </c>
      <c r="C322" s="215">
        <v>0</v>
      </c>
      <c r="D322" s="214">
        <v>0</v>
      </c>
    </row>
    <row r="323" ht="15.75" spans="1:4">
      <c r="A323" s="119" t="s">
        <v>152</v>
      </c>
      <c r="B323" s="215">
        <v>0</v>
      </c>
      <c r="C323" s="215">
        <v>0</v>
      </c>
      <c r="D323" s="214">
        <v>0</v>
      </c>
    </row>
    <row r="324" ht="15.75" spans="1:4">
      <c r="A324" s="119" t="s">
        <v>324</v>
      </c>
      <c r="B324" s="215">
        <v>0</v>
      </c>
      <c r="C324" s="215">
        <v>0</v>
      </c>
      <c r="D324" s="214">
        <v>0</v>
      </c>
    </row>
    <row r="325" ht="15.75" spans="1:4">
      <c r="A325" s="119" t="s">
        <v>325</v>
      </c>
      <c r="B325" s="215">
        <v>0</v>
      </c>
      <c r="C325" s="215">
        <v>0</v>
      </c>
      <c r="D325" s="214">
        <v>0</v>
      </c>
    </row>
    <row r="326" ht="15.75" spans="1:4">
      <c r="A326" s="119" t="s">
        <v>159</v>
      </c>
      <c r="B326" s="215">
        <v>0</v>
      </c>
      <c r="C326" s="215">
        <v>0</v>
      </c>
      <c r="D326" s="214">
        <v>0</v>
      </c>
    </row>
    <row r="327" ht="15.75" spans="1:4">
      <c r="A327" s="119" t="s">
        <v>326</v>
      </c>
      <c r="B327" s="215">
        <v>0</v>
      </c>
      <c r="C327" s="215">
        <v>0</v>
      </c>
      <c r="D327" s="214">
        <v>0</v>
      </c>
    </row>
    <row r="328" ht="15.75" spans="1:4">
      <c r="A328" s="119" t="s">
        <v>327</v>
      </c>
      <c r="B328" s="215">
        <v>0</v>
      </c>
      <c r="C328" s="215">
        <f>SUM(C329:C333)</f>
        <v>0</v>
      </c>
      <c r="D328" s="214">
        <v>0</v>
      </c>
    </row>
    <row r="329" ht="15.75" spans="1:4">
      <c r="A329" s="119" t="s">
        <v>150</v>
      </c>
      <c r="B329" s="215">
        <v>0</v>
      </c>
      <c r="C329" s="215">
        <v>0</v>
      </c>
      <c r="D329" s="214">
        <v>0</v>
      </c>
    </row>
    <row r="330" ht="15.75" spans="1:4">
      <c r="A330" s="119" t="s">
        <v>151</v>
      </c>
      <c r="B330" s="215">
        <v>0</v>
      </c>
      <c r="C330" s="215">
        <v>0</v>
      </c>
      <c r="D330" s="214">
        <v>0</v>
      </c>
    </row>
    <row r="331" ht="15.75" spans="1:4">
      <c r="A331" s="119" t="s">
        <v>192</v>
      </c>
      <c r="B331" s="215">
        <v>0</v>
      </c>
      <c r="C331" s="215">
        <v>0</v>
      </c>
      <c r="D331" s="214">
        <v>0</v>
      </c>
    </row>
    <row r="332" ht="15.75" spans="1:4">
      <c r="A332" s="119" t="s">
        <v>328</v>
      </c>
      <c r="B332" s="215">
        <v>0</v>
      </c>
      <c r="C332" s="215">
        <v>0</v>
      </c>
      <c r="D332" s="214">
        <v>0</v>
      </c>
    </row>
    <row r="333" ht="15.75" spans="1:4">
      <c r="A333" s="119" t="s">
        <v>329</v>
      </c>
      <c r="B333" s="215">
        <v>0</v>
      </c>
      <c r="C333" s="215">
        <v>0</v>
      </c>
      <c r="D333" s="214">
        <v>0</v>
      </c>
    </row>
    <row r="334" ht="15.75" spans="1:4">
      <c r="A334" s="119" t="s">
        <v>330</v>
      </c>
      <c r="B334" s="215">
        <f>B335</f>
        <v>440</v>
      </c>
      <c r="C334" s="215">
        <f>SUM(C335)</f>
        <v>0</v>
      </c>
      <c r="D334" s="214">
        <v>0</v>
      </c>
    </row>
    <row r="335" ht="15.75" spans="1:4">
      <c r="A335" s="119" t="s">
        <v>331</v>
      </c>
      <c r="B335" s="215">
        <v>440</v>
      </c>
      <c r="C335" s="215">
        <v>0</v>
      </c>
      <c r="D335" s="214">
        <v>0</v>
      </c>
    </row>
    <row r="336" ht="15.75" spans="1:4">
      <c r="A336" s="119" t="s">
        <v>110</v>
      </c>
      <c r="B336" s="215">
        <f>SUBTOTAL(9,B337,B342,B349,B355,B361,B365,B369,B373,B379,B386)</f>
        <v>117888</v>
      </c>
      <c r="C336" s="215">
        <f>SUBTOTAL(9,C337,C342,C349,C355,C361,C365,C369,C373,C379,C386)</f>
        <v>122130</v>
      </c>
      <c r="D336" s="214">
        <f t="shared" ref="D336:D338" si="17">B336/C336*100</f>
        <v>96.53</v>
      </c>
    </row>
    <row r="337" ht="15.75" spans="1:4">
      <c r="A337" s="119" t="s">
        <v>332</v>
      </c>
      <c r="B337" s="215">
        <f>SUM(B338:B341)</f>
        <v>84</v>
      </c>
      <c r="C337" s="215">
        <f>SUM(C338:C341)</f>
        <v>166</v>
      </c>
      <c r="D337" s="214">
        <f t="shared" si="17"/>
        <v>50.6</v>
      </c>
    </row>
    <row r="338" ht="15.75" spans="1:4">
      <c r="A338" s="119" t="s">
        <v>150</v>
      </c>
      <c r="B338" s="215">
        <v>84</v>
      </c>
      <c r="C338" s="215">
        <v>166</v>
      </c>
      <c r="D338" s="214">
        <f t="shared" si="17"/>
        <v>50.6</v>
      </c>
    </row>
    <row r="339" ht="15.75" spans="1:4">
      <c r="A339" s="119" t="s">
        <v>151</v>
      </c>
      <c r="B339" s="215">
        <v>0</v>
      </c>
      <c r="C339" s="215">
        <v>0</v>
      </c>
      <c r="D339" s="214">
        <v>0</v>
      </c>
    </row>
    <row r="340" ht="15.75" spans="1:4">
      <c r="A340" s="119" t="s">
        <v>152</v>
      </c>
      <c r="B340" s="215">
        <v>0</v>
      </c>
      <c r="C340" s="215">
        <v>0</v>
      </c>
      <c r="D340" s="214">
        <v>0</v>
      </c>
    </row>
    <row r="341" ht="15.75" spans="1:4">
      <c r="A341" s="119" t="s">
        <v>333</v>
      </c>
      <c r="B341" s="215">
        <v>0</v>
      </c>
      <c r="C341" s="215">
        <v>0</v>
      </c>
      <c r="D341" s="214">
        <v>0</v>
      </c>
    </row>
    <row r="342" ht="15.75" spans="1:4">
      <c r="A342" s="119" t="s">
        <v>334</v>
      </c>
      <c r="B342" s="215">
        <f>SUM(B343:B348)</f>
        <v>100213</v>
      </c>
      <c r="C342" s="215">
        <f>SUM(C343:C348)</f>
        <v>103901</v>
      </c>
      <c r="D342" s="214">
        <f t="shared" ref="D342:D346" si="18">B342/C342*100</f>
        <v>96.45</v>
      </c>
    </row>
    <row r="343" ht="15.75" spans="1:4">
      <c r="A343" s="119" t="s">
        <v>335</v>
      </c>
      <c r="B343" s="215">
        <v>5350</v>
      </c>
      <c r="C343" s="215">
        <v>8357</v>
      </c>
      <c r="D343" s="214">
        <f t="shared" si="18"/>
        <v>64.02</v>
      </c>
    </row>
    <row r="344" ht="15.75" spans="1:4">
      <c r="A344" s="119" t="s">
        <v>336</v>
      </c>
      <c r="B344" s="215">
        <v>26425</v>
      </c>
      <c r="C344" s="215">
        <v>27716</v>
      </c>
      <c r="D344" s="214">
        <f t="shared" si="18"/>
        <v>95.34</v>
      </c>
    </row>
    <row r="345" ht="15.75" spans="1:4">
      <c r="A345" s="119" t="s">
        <v>337</v>
      </c>
      <c r="B345" s="215">
        <v>20968</v>
      </c>
      <c r="C345" s="215">
        <v>20507</v>
      </c>
      <c r="D345" s="214">
        <f t="shared" si="18"/>
        <v>102.25</v>
      </c>
    </row>
    <row r="346" ht="15.75" spans="1:4">
      <c r="A346" s="119" t="s">
        <v>338</v>
      </c>
      <c r="B346" s="215">
        <v>7298</v>
      </c>
      <c r="C346" s="215">
        <v>7293</v>
      </c>
      <c r="D346" s="214">
        <f t="shared" si="18"/>
        <v>100.07</v>
      </c>
    </row>
    <row r="347" ht="15.75" spans="1:4">
      <c r="A347" s="119" t="s">
        <v>339</v>
      </c>
      <c r="B347" s="215">
        <v>0</v>
      </c>
      <c r="C347" s="215">
        <v>0</v>
      </c>
      <c r="D347" s="214">
        <v>0</v>
      </c>
    </row>
    <row r="348" ht="15.75" spans="1:4">
      <c r="A348" s="119" t="s">
        <v>340</v>
      </c>
      <c r="B348" s="215">
        <v>40172</v>
      </c>
      <c r="C348" s="215">
        <v>40028</v>
      </c>
      <c r="D348" s="214">
        <f t="shared" ref="D348:D351" si="19">B348/C348*100</f>
        <v>100.36</v>
      </c>
    </row>
    <row r="349" ht="15.75" spans="1:4">
      <c r="A349" s="119" t="s">
        <v>341</v>
      </c>
      <c r="B349" s="215">
        <f>SUM(B350:B354)</f>
        <v>3942</v>
      </c>
      <c r="C349" s="215">
        <f>SUM(C350:C354)</f>
        <v>2566</v>
      </c>
      <c r="D349" s="214">
        <f t="shared" si="19"/>
        <v>153.62</v>
      </c>
    </row>
    <row r="350" ht="15.75" spans="1:4">
      <c r="A350" s="119" t="s">
        <v>342</v>
      </c>
      <c r="B350" s="215">
        <v>0</v>
      </c>
      <c r="C350" s="215">
        <v>0</v>
      </c>
      <c r="D350" s="214">
        <v>0</v>
      </c>
    </row>
    <row r="351" ht="15.75" spans="1:4">
      <c r="A351" s="119" t="s">
        <v>343</v>
      </c>
      <c r="B351" s="215">
        <v>3942</v>
      </c>
      <c r="C351" s="215">
        <v>2566</v>
      </c>
      <c r="D351" s="214">
        <f t="shared" si="19"/>
        <v>153.62</v>
      </c>
    </row>
    <row r="352" ht="15.75" spans="1:4">
      <c r="A352" s="119" t="s">
        <v>344</v>
      </c>
      <c r="B352" s="215">
        <v>0</v>
      </c>
      <c r="C352" s="215">
        <v>0</v>
      </c>
      <c r="D352" s="214">
        <v>0</v>
      </c>
    </row>
    <row r="353" ht="15.75" spans="1:4">
      <c r="A353" s="119" t="s">
        <v>345</v>
      </c>
      <c r="B353" s="215">
        <v>0</v>
      </c>
      <c r="C353" s="215">
        <v>0</v>
      </c>
      <c r="D353" s="214">
        <v>0</v>
      </c>
    </row>
    <row r="354" ht="15.75" spans="1:4">
      <c r="A354" s="119" t="s">
        <v>346</v>
      </c>
      <c r="B354" s="215">
        <v>0</v>
      </c>
      <c r="C354" s="215">
        <v>0</v>
      </c>
      <c r="D354" s="214">
        <v>0</v>
      </c>
    </row>
    <row r="355" ht="15.75" spans="1:4">
      <c r="A355" s="119" t="s">
        <v>347</v>
      </c>
      <c r="B355" s="215">
        <v>0</v>
      </c>
      <c r="C355" s="215">
        <f>SUM(C356:C360)</f>
        <v>0</v>
      </c>
      <c r="D355" s="214">
        <v>0</v>
      </c>
    </row>
    <row r="356" ht="15.75" spans="1:4">
      <c r="A356" s="119" t="s">
        <v>348</v>
      </c>
      <c r="B356" s="215">
        <v>0</v>
      </c>
      <c r="C356" s="215">
        <v>0</v>
      </c>
      <c r="D356" s="214">
        <v>0</v>
      </c>
    </row>
    <row r="357" ht="15.75" spans="1:4">
      <c r="A357" s="119" t="s">
        <v>349</v>
      </c>
      <c r="B357" s="215">
        <v>0</v>
      </c>
      <c r="C357" s="215">
        <v>0</v>
      </c>
      <c r="D357" s="214">
        <v>0</v>
      </c>
    </row>
    <row r="358" ht="15.75" spans="1:4">
      <c r="A358" s="119" t="s">
        <v>350</v>
      </c>
      <c r="B358" s="215">
        <v>0</v>
      </c>
      <c r="C358" s="215">
        <v>0</v>
      </c>
      <c r="D358" s="214">
        <v>0</v>
      </c>
    </row>
    <row r="359" ht="15.75" spans="1:4">
      <c r="A359" s="119" t="s">
        <v>351</v>
      </c>
      <c r="B359" s="215">
        <v>0</v>
      </c>
      <c r="C359" s="215">
        <v>0</v>
      </c>
      <c r="D359" s="214">
        <v>0</v>
      </c>
    </row>
    <row r="360" ht="15.75" spans="1:4">
      <c r="A360" s="119" t="s">
        <v>352</v>
      </c>
      <c r="B360" s="215">
        <v>0</v>
      </c>
      <c r="C360" s="215">
        <v>0</v>
      </c>
      <c r="D360" s="214">
        <v>0</v>
      </c>
    </row>
    <row r="361" ht="15.75" spans="1:4">
      <c r="A361" s="119" t="s">
        <v>353</v>
      </c>
      <c r="B361" s="215">
        <v>0</v>
      </c>
      <c r="C361" s="215">
        <f>SUM(C362:C364)</f>
        <v>0</v>
      </c>
      <c r="D361" s="214">
        <v>0</v>
      </c>
    </row>
    <row r="362" ht="15.75" spans="1:4">
      <c r="A362" s="119" t="s">
        <v>354</v>
      </c>
      <c r="B362" s="215">
        <v>0</v>
      </c>
      <c r="C362" s="215">
        <v>0</v>
      </c>
      <c r="D362" s="214">
        <v>0</v>
      </c>
    </row>
    <row r="363" ht="15.75" spans="1:4">
      <c r="A363" s="119" t="s">
        <v>355</v>
      </c>
      <c r="B363" s="215">
        <v>0</v>
      </c>
      <c r="C363" s="215">
        <v>0</v>
      </c>
      <c r="D363" s="214">
        <v>0</v>
      </c>
    </row>
    <row r="364" ht="15.75" spans="1:4">
      <c r="A364" s="119" t="s">
        <v>356</v>
      </c>
      <c r="B364" s="215">
        <v>0</v>
      </c>
      <c r="C364" s="215">
        <v>0</v>
      </c>
      <c r="D364" s="214">
        <v>0</v>
      </c>
    </row>
    <row r="365" ht="15.75" spans="1:4">
      <c r="A365" s="119" t="s">
        <v>357</v>
      </c>
      <c r="B365" s="215">
        <v>0</v>
      </c>
      <c r="C365" s="215">
        <f>SUM(C366:C368)</f>
        <v>0</v>
      </c>
      <c r="D365" s="214">
        <v>0</v>
      </c>
    </row>
    <row r="366" ht="15.75" spans="1:4">
      <c r="A366" s="119" t="s">
        <v>358</v>
      </c>
      <c r="B366" s="215">
        <v>0</v>
      </c>
      <c r="C366" s="215">
        <v>0</v>
      </c>
      <c r="D366" s="214">
        <v>0</v>
      </c>
    </row>
    <row r="367" ht="15.75" spans="1:4">
      <c r="A367" s="119" t="s">
        <v>359</v>
      </c>
      <c r="B367" s="215">
        <v>0</v>
      </c>
      <c r="C367" s="215">
        <v>0</v>
      </c>
      <c r="D367" s="214">
        <v>0</v>
      </c>
    </row>
    <row r="368" ht="15.75" spans="1:4">
      <c r="A368" s="119" t="s">
        <v>360</v>
      </c>
      <c r="B368" s="215">
        <v>0</v>
      </c>
      <c r="C368" s="215">
        <v>0</v>
      </c>
      <c r="D368" s="214">
        <v>0</v>
      </c>
    </row>
    <row r="369" ht="15.75" spans="1:4">
      <c r="A369" s="119" t="s">
        <v>361</v>
      </c>
      <c r="B369" s="215">
        <f>SUM(B370:B372)</f>
        <v>660</v>
      </c>
      <c r="C369" s="215">
        <f>SUM(C370:C372)</f>
        <v>660</v>
      </c>
      <c r="D369" s="214">
        <f t="shared" ref="D369:D375" si="20">B369/C369*100</f>
        <v>100</v>
      </c>
    </row>
    <row r="370" ht="15.75" spans="1:4">
      <c r="A370" s="119" t="s">
        <v>362</v>
      </c>
      <c r="B370" s="215">
        <v>660</v>
      </c>
      <c r="C370" s="215">
        <v>660</v>
      </c>
      <c r="D370" s="214">
        <f t="shared" si="20"/>
        <v>100</v>
      </c>
    </row>
    <row r="371" ht="15.75" spans="1:4">
      <c r="A371" s="119" t="s">
        <v>363</v>
      </c>
      <c r="B371" s="215">
        <v>0</v>
      </c>
      <c r="C371" s="215">
        <v>0</v>
      </c>
      <c r="D371" s="214">
        <v>0</v>
      </c>
    </row>
    <row r="372" ht="15.75" spans="1:4">
      <c r="A372" s="119" t="s">
        <v>364</v>
      </c>
      <c r="B372" s="215">
        <v>0</v>
      </c>
      <c r="C372" s="215">
        <v>0</v>
      </c>
      <c r="D372" s="214">
        <v>0</v>
      </c>
    </row>
    <row r="373" ht="15.75" spans="1:4">
      <c r="A373" s="119" t="s">
        <v>365</v>
      </c>
      <c r="B373" s="215">
        <f>SUM(B374:B378)</f>
        <v>3246</v>
      </c>
      <c r="C373" s="215">
        <f>SUM(C374:C378)</f>
        <v>3084</v>
      </c>
      <c r="D373" s="214">
        <f t="shared" si="20"/>
        <v>105.25</v>
      </c>
    </row>
    <row r="374" ht="15.75" spans="1:4">
      <c r="A374" s="119" t="s">
        <v>366</v>
      </c>
      <c r="B374" s="215">
        <v>1274</v>
      </c>
      <c r="C374" s="215">
        <v>1114</v>
      </c>
      <c r="D374" s="214">
        <f t="shared" si="20"/>
        <v>114.36</v>
      </c>
    </row>
    <row r="375" ht="15.75" spans="1:4">
      <c r="A375" s="119" t="s">
        <v>367</v>
      </c>
      <c r="B375" s="215">
        <v>926</v>
      </c>
      <c r="C375" s="215">
        <v>918</v>
      </c>
      <c r="D375" s="214">
        <f t="shared" si="20"/>
        <v>100.87</v>
      </c>
    </row>
    <row r="376" ht="15.75" spans="1:4">
      <c r="A376" s="119" t="s">
        <v>368</v>
      </c>
      <c r="B376" s="215">
        <v>0</v>
      </c>
      <c r="C376" s="215">
        <v>0</v>
      </c>
      <c r="D376" s="214">
        <v>0</v>
      </c>
    </row>
    <row r="377" ht="15.75" spans="1:4">
      <c r="A377" s="119" t="s">
        <v>369</v>
      </c>
      <c r="B377" s="215">
        <v>0</v>
      </c>
      <c r="C377" s="215">
        <v>0</v>
      </c>
      <c r="D377" s="214">
        <v>0</v>
      </c>
    </row>
    <row r="378" ht="15.75" spans="1:4">
      <c r="A378" s="119" t="s">
        <v>370</v>
      </c>
      <c r="B378" s="215">
        <v>1046</v>
      </c>
      <c r="C378" s="215">
        <v>1052</v>
      </c>
      <c r="D378" s="214">
        <f>B378/C378*100</f>
        <v>99.43</v>
      </c>
    </row>
    <row r="379" ht="15.75" spans="1:4">
      <c r="A379" s="119" t="s">
        <v>371</v>
      </c>
      <c r="B379" s="215">
        <f>SUM(B380:B385)</f>
        <v>1500</v>
      </c>
      <c r="C379" s="215">
        <f>SUM(C380:C385)</f>
        <v>2200</v>
      </c>
      <c r="D379" s="214">
        <f>B379/C379*100</f>
        <v>68.18</v>
      </c>
    </row>
    <row r="380" ht="15.75" spans="1:4">
      <c r="A380" s="119" t="s">
        <v>372</v>
      </c>
      <c r="B380" s="215">
        <v>0</v>
      </c>
      <c r="C380" s="215">
        <v>0</v>
      </c>
      <c r="D380" s="214">
        <v>0</v>
      </c>
    </row>
    <row r="381" ht="15.75" spans="1:4">
      <c r="A381" s="119" t="s">
        <v>373</v>
      </c>
      <c r="B381" s="215">
        <v>0</v>
      </c>
      <c r="C381" s="215">
        <v>0</v>
      </c>
      <c r="D381" s="214">
        <v>0</v>
      </c>
    </row>
    <row r="382" ht="15.75" spans="1:4">
      <c r="A382" s="119" t="s">
        <v>374</v>
      </c>
      <c r="B382" s="215">
        <v>0</v>
      </c>
      <c r="C382" s="215">
        <v>0</v>
      </c>
      <c r="D382" s="214">
        <v>0</v>
      </c>
    </row>
    <row r="383" ht="15.75" spans="1:4">
      <c r="A383" s="119" t="s">
        <v>375</v>
      </c>
      <c r="B383" s="215">
        <v>0</v>
      </c>
      <c r="C383" s="215">
        <v>0</v>
      </c>
      <c r="D383" s="214">
        <v>0</v>
      </c>
    </row>
    <row r="384" ht="15.75" spans="1:4">
      <c r="A384" s="119" t="s">
        <v>376</v>
      </c>
      <c r="B384" s="215">
        <v>0</v>
      </c>
      <c r="C384" s="215">
        <v>0</v>
      </c>
      <c r="D384" s="214">
        <v>0</v>
      </c>
    </row>
    <row r="385" ht="15.75" spans="1:4">
      <c r="A385" s="119" t="s">
        <v>377</v>
      </c>
      <c r="B385" s="215">
        <v>1500</v>
      </c>
      <c r="C385" s="215">
        <v>2200</v>
      </c>
      <c r="D385" s="214">
        <f t="shared" ref="D385:D388" si="21">B385/C385*100</f>
        <v>68.18</v>
      </c>
    </row>
    <row r="386" ht="15.75" spans="1:4">
      <c r="A386" s="119" t="s">
        <v>378</v>
      </c>
      <c r="B386" s="215">
        <f>B387</f>
        <v>8243</v>
      </c>
      <c r="C386" s="215">
        <f>C387</f>
        <v>9553</v>
      </c>
      <c r="D386" s="214">
        <f t="shared" si="21"/>
        <v>86.29</v>
      </c>
    </row>
    <row r="387" ht="15.75" spans="1:4">
      <c r="A387" s="119" t="s">
        <v>379</v>
      </c>
      <c r="B387" s="215">
        <v>8243</v>
      </c>
      <c r="C387" s="215">
        <v>9553</v>
      </c>
      <c r="D387" s="214">
        <f t="shared" si="21"/>
        <v>86.29</v>
      </c>
    </row>
    <row r="388" ht="15.75" spans="1:4">
      <c r="A388" s="119" t="s">
        <v>111</v>
      </c>
      <c r="B388" s="215">
        <f>SUBTOTAL(9,B389,B394,B403,B409,B414,B419,B424,B431,B435,B439)</f>
        <v>30247</v>
      </c>
      <c r="C388" s="215">
        <f>SUBTOTAL(9,C389,C394,C403,C409,C414,C419,C424,C431,C435,C439)</f>
        <v>45344</v>
      </c>
      <c r="D388" s="214">
        <f t="shared" si="21"/>
        <v>66.71</v>
      </c>
    </row>
    <row r="389" ht="15.75" spans="1:4">
      <c r="A389" s="119" t="s">
        <v>380</v>
      </c>
      <c r="B389" s="215">
        <v>0</v>
      </c>
      <c r="C389" s="215">
        <f>SUM(C390:C393)</f>
        <v>0</v>
      </c>
      <c r="D389" s="214">
        <v>0</v>
      </c>
    </row>
    <row r="390" ht="15.75" spans="1:4">
      <c r="A390" s="119" t="s">
        <v>150</v>
      </c>
      <c r="B390" s="215">
        <v>0</v>
      </c>
      <c r="C390" s="215">
        <v>0</v>
      </c>
      <c r="D390" s="214">
        <v>0</v>
      </c>
    </row>
    <row r="391" ht="15.75" spans="1:4">
      <c r="A391" s="119" t="s">
        <v>151</v>
      </c>
      <c r="B391" s="215">
        <v>0</v>
      </c>
      <c r="C391" s="215">
        <v>0</v>
      </c>
      <c r="D391" s="214">
        <v>0</v>
      </c>
    </row>
    <row r="392" ht="15.75" spans="1:4">
      <c r="A392" s="119" t="s">
        <v>152</v>
      </c>
      <c r="B392" s="215">
        <v>0</v>
      </c>
      <c r="C392" s="215">
        <v>0</v>
      </c>
      <c r="D392" s="214">
        <v>0</v>
      </c>
    </row>
    <row r="393" ht="15.75" spans="1:4">
      <c r="A393" s="119" t="s">
        <v>381</v>
      </c>
      <c r="B393" s="215">
        <v>0</v>
      </c>
      <c r="C393" s="215">
        <v>0</v>
      </c>
      <c r="D393" s="214">
        <v>0</v>
      </c>
    </row>
    <row r="394" ht="15.75" spans="1:4">
      <c r="A394" s="119" t="s">
        <v>382</v>
      </c>
      <c r="B394" s="215">
        <v>0</v>
      </c>
      <c r="C394" s="215">
        <f>SUM(C395:C402)</f>
        <v>0</v>
      </c>
      <c r="D394" s="214">
        <v>0</v>
      </c>
    </row>
    <row r="395" ht="15.75" spans="1:4">
      <c r="A395" s="119" t="s">
        <v>383</v>
      </c>
      <c r="B395" s="215">
        <v>0</v>
      </c>
      <c r="C395" s="215">
        <v>0</v>
      </c>
      <c r="D395" s="214">
        <v>0</v>
      </c>
    </row>
    <row r="396" ht="15.75" spans="1:4">
      <c r="A396" s="119" t="s">
        <v>384</v>
      </c>
      <c r="B396" s="215">
        <v>0</v>
      </c>
      <c r="C396" s="215">
        <v>0</v>
      </c>
      <c r="D396" s="214">
        <v>0</v>
      </c>
    </row>
    <row r="397" ht="15.75" spans="1:4">
      <c r="A397" s="119" t="s">
        <v>385</v>
      </c>
      <c r="B397" s="215">
        <v>0</v>
      </c>
      <c r="C397" s="215">
        <v>0</v>
      </c>
      <c r="D397" s="214">
        <v>0</v>
      </c>
    </row>
    <row r="398" ht="15.75" spans="1:4">
      <c r="A398" s="119" t="s">
        <v>386</v>
      </c>
      <c r="B398" s="215">
        <v>0</v>
      </c>
      <c r="C398" s="215">
        <v>0</v>
      </c>
      <c r="D398" s="214">
        <v>0</v>
      </c>
    </row>
    <row r="399" ht="15.75" spans="1:4">
      <c r="A399" s="119" t="s">
        <v>387</v>
      </c>
      <c r="B399" s="215">
        <v>0</v>
      </c>
      <c r="C399" s="215">
        <v>0</v>
      </c>
      <c r="D399" s="214">
        <v>0</v>
      </c>
    </row>
    <row r="400" ht="15.75" spans="1:4">
      <c r="A400" s="119" t="s">
        <v>388</v>
      </c>
      <c r="B400" s="215">
        <v>0</v>
      </c>
      <c r="C400" s="215">
        <v>0</v>
      </c>
      <c r="D400" s="214">
        <v>0</v>
      </c>
    </row>
    <row r="401" ht="15.75" spans="1:4">
      <c r="A401" s="119" t="s">
        <v>389</v>
      </c>
      <c r="B401" s="215">
        <v>0</v>
      </c>
      <c r="C401" s="215">
        <v>0</v>
      </c>
      <c r="D401" s="214">
        <v>0</v>
      </c>
    </row>
    <row r="402" ht="15.75" spans="1:4">
      <c r="A402" s="119" t="s">
        <v>390</v>
      </c>
      <c r="B402" s="215">
        <v>0</v>
      </c>
      <c r="C402" s="215">
        <v>0</v>
      </c>
      <c r="D402" s="214">
        <v>0</v>
      </c>
    </row>
    <row r="403" ht="15.75" spans="1:4">
      <c r="A403" s="119" t="s">
        <v>391</v>
      </c>
      <c r="B403" s="215">
        <v>0</v>
      </c>
      <c r="C403" s="215">
        <f>SUM(C404:C408)</f>
        <v>0</v>
      </c>
      <c r="D403" s="214">
        <v>0</v>
      </c>
    </row>
    <row r="404" ht="15.75" spans="1:4">
      <c r="A404" s="119" t="s">
        <v>383</v>
      </c>
      <c r="B404" s="215">
        <v>0</v>
      </c>
      <c r="C404" s="215">
        <v>0</v>
      </c>
      <c r="D404" s="214">
        <v>0</v>
      </c>
    </row>
    <row r="405" ht="15.75" spans="1:4">
      <c r="A405" s="119" t="s">
        <v>392</v>
      </c>
      <c r="B405" s="215">
        <v>0</v>
      </c>
      <c r="C405" s="215">
        <v>0</v>
      </c>
      <c r="D405" s="214">
        <v>0</v>
      </c>
    </row>
    <row r="406" ht="15.75" spans="1:4">
      <c r="A406" s="119" t="s">
        <v>393</v>
      </c>
      <c r="B406" s="215">
        <v>0</v>
      </c>
      <c r="C406" s="215">
        <v>0</v>
      </c>
      <c r="D406" s="214">
        <v>0</v>
      </c>
    </row>
    <row r="407" ht="15.75" spans="1:4">
      <c r="A407" s="119" t="s">
        <v>394</v>
      </c>
      <c r="B407" s="215">
        <v>0</v>
      </c>
      <c r="C407" s="215">
        <v>0</v>
      </c>
      <c r="D407" s="214">
        <v>0</v>
      </c>
    </row>
    <row r="408" ht="15.75" spans="1:4">
      <c r="A408" s="119" t="s">
        <v>395</v>
      </c>
      <c r="B408" s="215">
        <v>0</v>
      </c>
      <c r="C408" s="215">
        <v>0</v>
      </c>
      <c r="D408" s="214">
        <v>0</v>
      </c>
    </row>
    <row r="409" ht="15.75" spans="1:4">
      <c r="A409" s="119" t="s">
        <v>396</v>
      </c>
      <c r="B409" s="215">
        <v>0</v>
      </c>
      <c r="C409" s="215">
        <f>SUM(C410:C413)</f>
        <v>0</v>
      </c>
      <c r="D409" s="214">
        <v>0</v>
      </c>
    </row>
    <row r="410" ht="15.75" spans="1:4">
      <c r="A410" s="119" t="s">
        <v>383</v>
      </c>
      <c r="B410" s="215">
        <v>0</v>
      </c>
      <c r="C410" s="215">
        <v>0</v>
      </c>
      <c r="D410" s="214">
        <v>0</v>
      </c>
    </row>
    <row r="411" ht="15.75" spans="1:4">
      <c r="A411" s="119" t="s">
        <v>397</v>
      </c>
      <c r="B411" s="215">
        <v>0</v>
      </c>
      <c r="C411" s="215">
        <v>0</v>
      </c>
      <c r="D411" s="214">
        <v>0</v>
      </c>
    </row>
    <row r="412" ht="15.75" spans="1:4">
      <c r="A412" s="119" t="s">
        <v>398</v>
      </c>
      <c r="B412" s="215">
        <v>0</v>
      </c>
      <c r="C412" s="215">
        <v>0</v>
      </c>
      <c r="D412" s="214">
        <v>0</v>
      </c>
    </row>
    <row r="413" ht="15.75" spans="1:4">
      <c r="A413" s="119" t="s">
        <v>399</v>
      </c>
      <c r="B413" s="215">
        <v>0</v>
      </c>
      <c r="C413" s="215">
        <v>0</v>
      </c>
      <c r="D413" s="214">
        <v>0</v>
      </c>
    </row>
    <row r="414" ht="15.75" spans="1:4">
      <c r="A414" s="119" t="s">
        <v>400</v>
      </c>
      <c r="B414" s="215">
        <f>SUM(B415:B418)</f>
        <v>30040</v>
      </c>
      <c r="C414" s="215">
        <f>SUM(C415:C418)</f>
        <v>45115</v>
      </c>
      <c r="D414" s="214">
        <f>B414/C414*100</f>
        <v>66.59</v>
      </c>
    </row>
    <row r="415" ht="15.75" spans="1:4">
      <c r="A415" s="119" t="s">
        <v>383</v>
      </c>
      <c r="B415" s="215">
        <v>0</v>
      </c>
      <c r="C415" s="215">
        <v>0</v>
      </c>
      <c r="D415" s="214">
        <v>0</v>
      </c>
    </row>
    <row r="416" ht="15.75" spans="1:4">
      <c r="A416" s="119" t="s">
        <v>401</v>
      </c>
      <c r="B416" s="215">
        <v>30040</v>
      </c>
      <c r="C416" s="215">
        <v>45115</v>
      </c>
      <c r="D416" s="214">
        <f>B416/C416*100</f>
        <v>66.59</v>
      </c>
    </row>
    <row r="417" ht="15.75" spans="1:4">
      <c r="A417" s="119" t="s">
        <v>402</v>
      </c>
      <c r="B417" s="215">
        <v>0</v>
      </c>
      <c r="C417" s="215">
        <v>0</v>
      </c>
      <c r="D417" s="214">
        <v>0</v>
      </c>
    </row>
    <row r="418" ht="15.75" spans="1:4">
      <c r="A418" s="119" t="s">
        <v>403</v>
      </c>
      <c r="B418" s="215">
        <v>0</v>
      </c>
      <c r="C418" s="215">
        <v>0</v>
      </c>
      <c r="D418" s="214">
        <v>0</v>
      </c>
    </row>
    <row r="419" ht="15.75" spans="1:4">
      <c r="A419" s="119" t="s">
        <v>404</v>
      </c>
      <c r="B419" s="215">
        <v>0</v>
      </c>
      <c r="C419" s="215">
        <f>SUM(C420:C423)</f>
        <v>0</v>
      </c>
      <c r="D419" s="214">
        <v>0</v>
      </c>
    </row>
    <row r="420" ht="15.75" spans="1:4">
      <c r="A420" s="119" t="s">
        <v>405</v>
      </c>
      <c r="B420" s="215">
        <v>0</v>
      </c>
      <c r="C420" s="215">
        <v>0</v>
      </c>
      <c r="D420" s="214">
        <v>0</v>
      </c>
    </row>
    <row r="421" ht="15.75" spans="1:4">
      <c r="A421" s="119" t="s">
        <v>406</v>
      </c>
      <c r="B421" s="215">
        <v>0</v>
      </c>
      <c r="C421" s="215">
        <v>0</v>
      </c>
      <c r="D421" s="214">
        <v>0</v>
      </c>
    </row>
    <row r="422" ht="15.75" spans="1:4">
      <c r="A422" s="119" t="s">
        <v>407</v>
      </c>
      <c r="B422" s="215">
        <v>0</v>
      </c>
      <c r="C422" s="215">
        <v>0</v>
      </c>
      <c r="D422" s="214">
        <v>0</v>
      </c>
    </row>
    <row r="423" ht="15.75" spans="1:4">
      <c r="A423" s="119" t="s">
        <v>408</v>
      </c>
      <c r="B423" s="215">
        <v>0</v>
      </c>
      <c r="C423" s="215">
        <v>0</v>
      </c>
      <c r="D423" s="214">
        <v>0</v>
      </c>
    </row>
    <row r="424" ht="15.75" spans="1:4">
      <c r="A424" s="119" t="s">
        <v>409</v>
      </c>
      <c r="B424" s="215">
        <f>SUM(B425:B430)</f>
        <v>207</v>
      </c>
      <c r="C424" s="215">
        <f>SUM(C425:C430)</f>
        <v>229</v>
      </c>
      <c r="D424" s="214">
        <f t="shared" ref="D424:D426" si="22">B424/C424*100</f>
        <v>90.39</v>
      </c>
    </row>
    <row r="425" ht="15.75" spans="1:4">
      <c r="A425" s="119" t="s">
        <v>383</v>
      </c>
      <c r="B425" s="215">
        <v>103</v>
      </c>
      <c r="C425" s="215">
        <v>125</v>
      </c>
      <c r="D425" s="214">
        <f t="shared" si="22"/>
        <v>82.4</v>
      </c>
    </row>
    <row r="426" ht="15.75" spans="1:4">
      <c r="A426" s="119" t="s">
        <v>410</v>
      </c>
      <c r="B426" s="215">
        <v>0</v>
      </c>
      <c r="C426" s="215">
        <v>104</v>
      </c>
      <c r="D426" s="214">
        <f t="shared" si="22"/>
        <v>0</v>
      </c>
    </row>
    <row r="427" ht="15.75" spans="1:4">
      <c r="A427" s="119" t="s">
        <v>411</v>
      </c>
      <c r="B427" s="215">
        <v>0</v>
      </c>
      <c r="C427" s="215">
        <v>0</v>
      </c>
      <c r="D427" s="214">
        <v>0</v>
      </c>
    </row>
    <row r="428" ht="15.75" spans="1:4">
      <c r="A428" s="119" t="s">
        <v>412</v>
      </c>
      <c r="B428" s="215">
        <v>0</v>
      </c>
      <c r="C428" s="215">
        <v>0</v>
      </c>
      <c r="D428" s="214">
        <v>0</v>
      </c>
    </row>
    <row r="429" ht="15.75" spans="1:4">
      <c r="A429" s="119" t="s">
        <v>413</v>
      </c>
      <c r="B429" s="215">
        <v>0</v>
      </c>
      <c r="C429" s="215">
        <v>0</v>
      </c>
      <c r="D429" s="214">
        <v>0</v>
      </c>
    </row>
    <row r="430" ht="15.75" spans="1:4">
      <c r="A430" s="119" t="s">
        <v>414</v>
      </c>
      <c r="B430" s="215">
        <v>104</v>
      </c>
      <c r="C430" s="215">
        <v>0</v>
      </c>
      <c r="D430" s="214">
        <v>0</v>
      </c>
    </row>
    <row r="431" ht="15.75" spans="1:4">
      <c r="A431" s="119" t="s">
        <v>415</v>
      </c>
      <c r="B431" s="215">
        <v>0</v>
      </c>
      <c r="C431" s="215">
        <f>SUM(C432:C434)</f>
        <v>0</v>
      </c>
      <c r="D431" s="214">
        <v>0</v>
      </c>
    </row>
    <row r="432" ht="15.75" spans="1:4">
      <c r="A432" s="119" t="s">
        <v>416</v>
      </c>
      <c r="B432" s="215">
        <v>0</v>
      </c>
      <c r="C432" s="215">
        <v>0</v>
      </c>
      <c r="D432" s="214">
        <v>0</v>
      </c>
    </row>
    <row r="433" ht="15.75" spans="1:4">
      <c r="A433" s="119" t="s">
        <v>417</v>
      </c>
      <c r="B433" s="215">
        <v>0</v>
      </c>
      <c r="C433" s="215">
        <v>0</v>
      </c>
      <c r="D433" s="214">
        <v>0</v>
      </c>
    </row>
    <row r="434" ht="15.75" spans="1:4">
      <c r="A434" s="119" t="s">
        <v>418</v>
      </c>
      <c r="B434" s="215">
        <v>0</v>
      </c>
      <c r="C434" s="215">
        <v>0</v>
      </c>
      <c r="D434" s="214">
        <v>0</v>
      </c>
    </row>
    <row r="435" ht="15.75" spans="1:4">
      <c r="A435" s="119" t="s">
        <v>419</v>
      </c>
      <c r="B435" s="215">
        <v>0</v>
      </c>
      <c r="C435" s="215">
        <f>SUM(C436:C438)</f>
        <v>0</v>
      </c>
      <c r="D435" s="214">
        <v>0</v>
      </c>
    </row>
    <row r="436" ht="15.75" spans="1:4">
      <c r="A436" s="119" t="s">
        <v>420</v>
      </c>
      <c r="B436" s="215">
        <v>0</v>
      </c>
      <c r="C436" s="215">
        <v>0</v>
      </c>
      <c r="D436" s="214">
        <v>0</v>
      </c>
    </row>
    <row r="437" ht="15.75" spans="1:4">
      <c r="A437" s="119" t="s">
        <v>421</v>
      </c>
      <c r="B437" s="215">
        <v>0</v>
      </c>
      <c r="C437" s="215">
        <v>0</v>
      </c>
      <c r="D437" s="214">
        <v>0</v>
      </c>
    </row>
    <row r="438" ht="15.75" spans="1:4">
      <c r="A438" s="119" t="s">
        <v>422</v>
      </c>
      <c r="B438" s="215">
        <v>0</v>
      </c>
      <c r="C438" s="215">
        <v>0</v>
      </c>
      <c r="D438" s="214">
        <v>0</v>
      </c>
    </row>
    <row r="439" ht="15.75" spans="1:4">
      <c r="A439" s="119" t="s">
        <v>423</v>
      </c>
      <c r="B439" s="215">
        <v>0</v>
      </c>
      <c r="C439" s="215">
        <f>SUM(C440:C443)</f>
        <v>0</v>
      </c>
      <c r="D439" s="214">
        <v>0</v>
      </c>
    </row>
    <row r="440" ht="15.75" spans="1:4">
      <c r="A440" s="119" t="s">
        <v>424</v>
      </c>
      <c r="B440" s="215">
        <v>0</v>
      </c>
      <c r="C440" s="215">
        <v>0</v>
      </c>
      <c r="D440" s="214">
        <v>0</v>
      </c>
    </row>
    <row r="441" ht="15.75" spans="1:4">
      <c r="A441" s="119" t="s">
        <v>425</v>
      </c>
      <c r="B441" s="215">
        <v>0</v>
      </c>
      <c r="C441" s="215">
        <v>0</v>
      </c>
      <c r="D441" s="214">
        <v>0</v>
      </c>
    </row>
    <row r="442" ht="15.75" spans="1:4">
      <c r="A442" s="119" t="s">
        <v>426</v>
      </c>
      <c r="B442" s="215">
        <v>0</v>
      </c>
      <c r="C442" s="215">
        <v>0</v>
      </c>
      <c r="D442" s="214">
        <v>0</v>
      </c>
    </row>
    <row r="443" ht="15.75" spans="1:4">
      <c r="A443" s="119" t="s">
        <v>427</v>
      </c>
      <c r="B443" s="215">
        <v>0</v>
      </c>
      <c r="C443" s="215">
        <v>0</v>
      </c>
      <c r="D443" s="214">
        <v>0</v>
      </c>
    </row>
    <row r="444" ht="15.75" spans="1:4">
      <c r="A444" s="119" t="s">
        <v>112</v>
      </c>
      <c r="B444" s="215">
        <f>SUBTOTAL(9,B445,B461,B469,B480,B497,B489)</f>
        <v>5020</v>
      </c>
      <c r="C444" s="215">
        <f>SUBTOTAL(9,C445,C461,C469,C480,C497,C489)</f>
        <v>6917</v>
      </c>
      <c r="D444" s="214">
        <f t="shared" ref="D444:D446" si="23">B444/C444*100</f>
        <v>72.57</v>
      </c>
    </row>
    <row r="445" ht="15.75" spans="1:4">
      <c r="A445" s="119" t="s">
        <v>428</v>
      </c>
      <c r="B445" s="215">
        <f>SUM(B446:B460)</f>
        <v>2733</v>
      </c>
      <c r="C445" s="215">
        <f>SUM(C446:C460)</f>
        <v>3707</v>
      </c>
      <c r="D445" s="214">
        <f t="shared" si="23"/>
        <v>73.73</v>
      </c>
    </row>
    <row r="446" ht="15.75" spans="1:4">
      <c r="A446" s="119" t="s">
        <v>150</v>
      </c>
      <c r="B446" s="215">
        <v>680</v>
      </c>
      <c r="C446" s="215">
        <v>601</v>
      </c>
      <c r="D446" s="214">
        <f t="shared" si="23"/>
        <v>113.14</v>
      </c>
    </row>
    <row r="447" ht="15.75" spans="1:4">
      <c r="A447" s="119" t="s">
        <v>151</v>
      </c>
      <c r="B447" s="215">
        <v>0</v>
      </c>
      <c r="C447" s="215">
        <v>0</v>
      </c>
      <c r="D447" s="214">
        <v>0</v>
      </c>
    </row>
    <row r="448" ht="15.75" spans="1:4">
      <c r="A448" s="119" t="s">
        <v>152</v>
      </c>
      <c r="B448" s="215">
        <v>149</v>
      </c>
      <c r="C448" s="215">
        <v>161</v>
      </c>
      <c r="D448" s="214">
        <v>0</v>
      </c>
    </row>
    <row r="449" ht="15.75" spans="1:4">
      <c r="A449" s="119" t="s">
        <v>429</v>
      </c>
      <c r="B449" s="215">
        <v>196</v>
      </c>
      <c r="C449" s="215">
        <v>193</v>
      </c>
      <c r="D449" s="214">
        <f t="shared" ref="D449:D452" si="24">B449/C449*100</f>
        <v>101.55</v>
      </c>
    </row>
    <row r="450" ht="15.75" spans="1:4">
      <c r="A450" s="119" t="s">
        <v>430</v>
      </c>
      <c r="B450" s="215">
        <v>58</v>
      </c>
      <c r="C450" s="215">
        <v>54</v>
      </c>
      <c r="D450" s="214">
        <f t="shared" si="24"/>
        <v>107.41</v>
      </c>
    </row>
    <row r="451" ht="15.75" spans="1:4">
      <c r="A451" s="119" t="s">
        <v>431</v>
      </c>
      <c r="B451" s="215">
        <v>49</v>
      </c>
      <c r="C451" s="215">
        <v>0</v>
      </c>
      <c r="D451" s="214">
        <v>0</v>
      </c>
    </row>
    <row r="452" ht="15.75" spans="1:4">
      <c r="A452" s="119" t="s">
        <v>432</v>
      </c>
      <c r="B452" s="215">
        <v>292</v>
      </c>
      <c r="C452" s="215">
        <v>307</v>
      </c>
      <c r="D452" s="214">
        <f t="shared" si="24"/>
        <v>95.11</v>
      </c>
    </row>
    <row r="453" ht="15.75" spans="1:4">
      <c r="A453" s="119" t="s">
        <v>433</v>
      </c>
      <c r="B453" s="215">
        <v>0</v>
      </c>
      <c r="C453" s="215">
        <v>0</v>
      </c>
      <c r="D453" s="214">
        <v>0</v>
      </c>
    </row>
    <row r="454" ht="15.75" spans="1:4">
      <c r="A454" s="119" t="s">
        <v>434</v>
      </c>
      <c r="B454" s="215">
        <v>225</v>
      </c>
      <c r="C454" s="215">
        <v>236</v>
      </c>
      <c r="D454" s="214">
        <f>B454/C454*100</f>
        <v>95.34</v>
      </c>
    </row>
    <row r="455" ht="15.75" spans="1:4">
      <c r="A455" s="119" t="s">
        <v>435</v>
      </c>
      <c r="B455" s="215">
        <v>0</v>
      </c>
      <c r="C455" s="215">
        <v>0</v>
      </c>
      <c r="D455" s="214">
        <v>0</v>
      </c>
    </row>
    <row r="456" ht="15.75" spans="1:4">
      <c r="A456" s="119" t="s">
        <v>436</v>
      </c>
      <c r="B456" s="215">
        <v>20</v>
      </c>
      <c r="C456" s="215">
        <v>27</v>
      </c>
      <c r="D456" s="214">
        <v>0</v>
      </c>
    </row>
    <row r="457" ht="15.75" spans="1:4">
      <c r="A457" s="119" t="s">
        <v>437</v>
      </c>
      <c r="B457" s="215">
        <v>0</v>
      </c>
      <c r="C457" s="215">
        <v>0</v>
      </c>
      <c r="D457" s="214">
        <v>0</v>
      </c>
    </row>
    <row r="458" ht="15.75" spans="1:4">
      <c r="A458" s="119" t="s">
        <v>438</v>
      </c>
      <c r="B458" s="215">
        <v>0</v>
      </c>
      <c r="C458" s="215">
        <v>0</v>
      </c>
      <c r="D458" s="214">
        <v>0</v>
      </c>
    </row>
    <row r="459" ht="15.75" spans="1:4">
      <c r="A459" s="119" t="s">
        <v>439</v>
      </c>
      <c r="B459" s="215">
        <v>0</v>
      </c>
      <c r="C459" s="215">
        <v>0</v>
      </c>
      <c r="D459" s="214">
        <v>0</v>
      </c>
    </row>
    <row r="460" ht="15.75" spans="1:4">
      <c r="A460" s="119" t="s">
        <v>440</v>
      </c>
      <c r="B460" s="215">
        <v>1064</v>
      </c>
      <c r="C460" s="215">
        <v>2128</v>
      </c>
      <c r="D460" s="214">
        <f t="shared" ref="D460:D466" si="25">B460/C460*100</f>
        <v>50</v>
      </c>
    </row>
    <row r="461" ht="15.75" spans="1:4">
      <c r="A461" s="119" t="s">
        <v>441</v>
      </c>
      <c r="B461" s="215">
        <f>SUM(B462:B468)</f>
        <v>1055</v>
      </c>
      <c r="C461" s="215">
        <f>SUM(C462:C468)</f>
        <v>1027</v>
      </c>
      <c r="D461" s="214">
        <f t="shared" si="25"/>
        <v>102.73</v>
      </c>
    </row>
    <row r="462" ht="15.75" spans="1:4">
      <c r="A462" s="119" t="s">
        <v>150</v>
      </c>
      <c r="B462" s="215">
        <v>0</v>
      </c>
      <c r="C462" s="215">
        <v>0</v>
      </c>
      <c r="D462" s="214">
        <v>0</v>
      </c>
    </row>
    <row r="463" ht="15.75" spans="1:4">
      <c r="A463" s="119" t="s">
        <v>151</v>
      </c>
      <c r="B463" s="215">
        <v>0</v>
      </c>
      <c r="C463" s="215">
        <v>0</v>
      </c>
      <c r="D463" s="214">
        <v>0</v>
      </c>
    </row>
    <row r="464" ht="15.75" spans="1:4">
      <c r="A464" s="119" t="s">
        <v>152</v>
      </c>
      <c r="B464" s="215">
        <v>0</v>
      </c>
      <c r="C464" s="215">
        <v>0</v>
      </c>
      <c r="D464" s="214">
        <v>0</v>
      </c>
    </row>
    <row r="465" ht="15.75" spans="1:4">
      <c r="A465" s="119" t="s">
        <v>442</v>
      </c>
      <c r="B465" s="215">
        <v>580</v>
      </c>
      <c r="C465" s="215">
        <v>610</v>
      </c>
      <c r="D465" s="214">
        <f t="shared" si="25"/>
        <v>95.08</v>
      </c>
    </row>
    <row r="466" ht="15.75" spans="1:4">
      <c r="A466" s="119" t="s">
        <v>443</v>
      </c>
      <c r="B466" s="215">
        <v>475</v>
      </c>
      <c r="C466" s="215">
        <v>417</v>
      </c>
      <c r="D466" s="214">
        <f t="shared" si="25"/>
        <v>113.91</v>
      </c>
    </row>
    <row r="467" ht="15.75" spans="1:4">
      <c r="A467" s="119" t="s">
        <v>444</v>
      </c>
      <c r="B467" s="215">
        <v>0</v>
      </c>
      <c r="C467" s="215">
        <v>0</v>
      </c>
      <c r="D467" s="214">
        <v>0</v>
      </c>
    </row>
    <row r="468" ht="15.75" spans="1:4">
      <c r="A468" s="119" t="s">
        <v>445</v>
      </c>
      <c r="B468" s="215">
        <v>0</v>
      </c>
      <c r="C468" s="215">
        <v>0</v>
      </c>
      <c r="D468" s="214">
        <v>0</v>
      </c>
    </row>
    <row r="469" ht="15.75" spans="1:4">
      <c r="A469" s="119" t="s">
        <v>446</v>
      </c>
      <c r="B469" s="215">
        <v>0</v>
      </c>
      <c r="C469" s="215">
        <f>SUM(C470:C479)</f>
        <v>0</v>
      </c>
      <c r="D469" s="214">
        <v>0</v>
      </c>
    </row>
    <row r="470" ht="15.75" spans="1:4">
      <c r="A470" s="119" t="s">
        <v>150</v>
      </c>
      <c r="B470" s="215">
        <v>0</v>
      </c>
      <c r="C470" s="215">
        <v>0</v>
      </c>
      <c r="D470" s="214">
        <v>0</v>
      </c>
    </row>
    <row r="471" ht="15.75" spans="1:4">
      <c r="A471" s="119" t="s">
        <v>151</v>
      </c>
      <c r="B471" s="215">
        <v>0</v>
      </c>
      <c r="C471" s="215">
        <v>0</v>
      </c>
      <c r="D471" s="214">
        <v>0</v>
      </c>
    </row>
    <row r="472" ht="15.75" spans="1:4">
      <c r="A472" s="119" t="s">
        <v>152</v>
      </c>
      <c r="B472" s="215">
        <v>0</v>
      </c>
      <c r="C472" s="215">
        <v>0</v>
      </c>
      <c r="D472" s="214">
        <v>0</v>
      </c>
    </row>
    <row r="473" ht="15.75" spans="1:4">
      <c r="A473" s="119" t="s">
        <v>447</v>
      </c>
      <c r="B473" s="215">
        <v>0</v>
      </c>
      <c r="C473" s="215">
        <v>0</v>
      </c>
      <c r="D473" s="214">
        <v>0</v>
      </c>
    </row>
    <row r="474" ht="15.75" spans="1:4">
      <c r="A474" s="119" t="s">
        <v>448</v>
      </c>
      <c r="B474" s="215">
        <v>0</v>
      </c>
      <c r="C474" s="215">
        <v>0</v>
      </c>
      <c r="D474" s="214">
        <v>0</v>
      </c>
    </row>
    <row r="475" ht="15.75" spans="1:4">
      <c r="A475" s="119" t="s">
        <v>449</v>
      </c>
      <c r="B475" s="215">
        <v>0</v>
      </c>
      <c r="C475" s="215">
        <v>0</v>
      </c>
      <c r="D475" s="214">
        <v>0</v>
      </c>
    </row>
    <row r="476" ht="15.75" spans="1:4">
      <c r="A476" s="119" t="s">
        <v>450</v>
      </c>
      <c r="B476" s="215">
        <v>0</v>
      </c>
      <c r="C476" s="215">
        <v>0</v>
      </c>
      <c r="D476" s="214">
        <v>0</v>
      </c>
    </row>
    <row r="477" ht="15.75" spans="1:4">
      <c r="A477" s="119" t="s">
        <v>451</v>
      </c>
      <c r="B477" s="215">
        <v>0</v>
      </c>
      <c r="C477" s="215">
        <v>0</v>
      </c>
      <c r="D477" s="214">
        <v>0</v>
      </c>
    </row>
    <row r="478" ht="15.75" spans="1:4">
      <c r="A478" s="119" t="s">
        <v>452</v>
      </c>
      <c r="B478" s="215">
        <v>0</v>
      </c>
      <c r="C478" s="215">
        <v>0</v>
      </c>
      <c r="D478" s="214">
        <v>0</v>
      </c>
    </row>
    <row r="479" ht="15.75" spans="1:4">
      <c r="A479" s="119" t="s">
        <v>453</v>
      </c>
      <c r="B479" s="215">
        <v>0</v>
      </c>
      <c r="C479" s="215">
        <v>0</v>
      </c>
      <c r="D479" s="214">
        <v>0</v>
      </c>
    </row>
    <row r="480" ht="15.75" spans="1:4">
      <c r="A480" s="119" t="s">
        <v>454</v>
      </c>
      <c r="B480" s="215">
        <v>0</v>
      </c>
      <c r="C480" s="215">
        <f>SUM(C481:C488)</f>
        <v>0</v>
      </c>
      <c r="D480" s="214">
        <v>0</v>
      </c>
    </row>
    <row r="481" ht="15.75" spans="1:4">
      <c r="A481" s="119" t="s">
        <v>150</v>
      </c>
      <c r="B481" s="215">
        <v>0</v>
      </c>
      <c r="C481" s="215">
        <v>0</v>
      </c>
      <c r="D481" s="214">
        <v>0</v>
      </c>
    </row>
    <row r="482" ht="15.75" spans="1:4">
      <c r="A482" s="119" t="s">
        <v>455</v>
      </c>
      <c r="B482" s="215">
        <v>0</v>
      </c>
      <c r="C482" s="215">
        <v>0</v>
      </c>
      <c r="D482" s="214">
        <v>0</v>
      </c>
    </row>
    <row r="483" ht="15.75" spans="1:4">
      <c r="A483" s="119" t="s">
        <v>152</v>
      </c>
      <c r="B483" s="215">
        <v>0</v>
      </c>
      <c r="C483" s="215">
        <v>0</v>
      </c>
      <c r="D483" s="214">
        <v>0</v>
      </c>
    </row>
    <row r="484" ht="15.75" spans="1:4">
      <c r="A484" s="119" t="s">
        <v>456</v>
      </c>
      <c r="B484" s="215">
        <v>0</v>
      </c>
      <c r="C484" s="215">
        <v>0</v>
      </c>
      <c r="D484" s="214">
        <v>0</v>
      </c>
    </row>
    <row r="485" ht="15.75" spans="1:4">
      <c r="A485" s="119" t="s">
        <v>457</v>
      </c>
      <c r="B485" s="215">
        <v>0</v>
      </c>
      <c r="C485" s="215">
        <v>0</v>
      </c>
      <c r="D485" s="214">
        <v>0</v>
      </c>
    </row>
    <row r="486" ht="15.75" spans="1:4">
      <c r="A486" s="119" t="s">
        <v>458</v>
      </c>
      <c r="B486" s="215">
        <v>0</v>
      </c>
      <c r="C486" s="215">
        <v>0</v>
      </c>
      <c r="D486" s="214">
        <v>0</v>
      </c>
    </row>
    <row r="487" ht="15.75" spans="1:4">
      <c r="A487" s="119" t="s">
        <v>459</v>
      </c>
      <c r="B487" s="215">
        <v>0</v>
      </c>
      <c r="C487" s="215">
        <v>0</v>
      </c>
      <c r="D487" s="214">
        <v>0</v>
      </c>
    </row>
    <row r="488" ht="15.75" spans="1:4">
      <c r="A488" s="119" t="s">
        <v>460</v>
      </c>
      <c r="B488" s="215">
        <v>0</v>
      </c>
      <c r="C488" s="215">
        <v>0</v>
      </c>
      <c r="D488" s="214">
        <v>0</v>
      </c>
    </row>
    <row r="489" ht="15.75" spans="1:4">
      <c r="A489" s="119" t="s">
        <v>461</v>
      </c>
      <c r="B489" s="215">
        <f>SUM(B490:B496)</f>
        <v>1191</v>
      </c>
      <c r="C489" s="215">
        <f>SUM(C490:C496)</f>
        <v>1750</v>
      </c>
      <c r="D489" s="214">
        <f>B489/C489*100</f>
        <v>68.06</v>
      </c>
    </row>
    <row r="490" ht="15.75" spans="1:4">
      <c r="A490" s="119" t="s">
        <v>150</v>
      </c>
      <c r="B490" s="215">
        <v>0</v>
      </c>
      <c r="C490" s="215">
        <v>0</v>
      </c>
      <c r="D490" s="214">
        <v>0</v>
      </c>
    </row>
    <row r="491" ht="15.75" spans="1:4">
      <c r="A491" s="119" t="s">
        <v>151</v>
      </c>
      <c r="B491" s="215">
        <v>0</v>
      </c>
      <c r="C491" s="215">
        <v>0</v>
      </c>
      <c r="D491" s="214">
        <v>0</v>
      </c>
    </row>
    <row r="492" ht="15.75" spans="1:4">
      <c r="A492" s="119" t="s">
        <v>152</v>
      </c>
      <c r="B492" s="215">
        <v>0</v>
      </c>
      <c r="C492" s="215">
        <v>0</v>
      </c>
      <c r="D492" s="214">
        <v>0</v>
      </c>
    </row>
    <row r="493" ht="15.75" spans="1:4">
      <c r="A493" s="119" t="s">
        <v>462</v>
      </c>
      <c r="B493" s="215">
        <v>0</v>
      </c>
      <c r="C493" s="215">
        <v>0</v>
      </c>
      <c r="D493" s="214">
        <v>0</v>
      </c>
    </row>
    <row r="494" ht="15.75" spans="1:4">
      <c r="A494" s="119" t="s">
        <v>463</v>
      </c>
      <c r="B494" s="215">
        <v>0</v>
      </c>
      <c r="C494" s="215">
        <v>0</v>
      </c>
      <c r="D494" s="214">
        <v>0</v>
      </c>
    </row>
    <row r="495" ht="15.75" spans="1:4">
      <c r="A495" s="119" t="s">
        <v>464</v>
      </c>
      <c r="B495" s="215">
        <v>1191</v>
      </c>
      <c r="C495" s="215">
        <v>1173</v>
      </c>
      <c r="D495" s="214">
        <f t="shared" ref="D495:D497" si="26">B495/C495*100</f>
        <v>101.53</v>
      </c>
    </row>
    <row r="496" ht="15.75" spans="1:4">
      <c r="A496" s="119" t="s">
        <v>465</v>
      </c>
      <c r="B496" s="215">
        <v>0</v>
      </c>
      <c r="C496" s="215">
        <v>577</v>
      </c>
      <c r="D496" s="214">
        <f t="shared" si="26"/>
        <v>0</v>
      </c>
    </row>
    <row r="497" ht="15.75" spans="1:4">
      <c r="A497" s="119" t="s">
        <v>466</v>
      </c>
      <c r="B497" s="215">
        <f>SUM(B498:B500)</f>
        <v>41</v>
      </c>
      <c r="C497" s="215">
        <f>SUM(C498:C500)</f>
        <v>433</v>
      </c>
      <c r="D497" s="214">
        <f t="shared" si="26"/>
        <v>9.47</v>
      </c>
    </row>
    <row r="498" ht="15.75" spans="1:4">
      <c r="A498" s="119" t="s">
        <v>467</v>
      </c>
      <c r="B498" s="215">
        <v>0</v>
      </c>
      <c r="C498" s="215">
        <v>0</v>
      </c>
      <c r="D498" s="214">
        <v>0</v>
      </c>
    </row>
    <row r="499" ht="15.75" spans="1:4">
      <c r="A499" s="119" t="s">
        <v>468</v>
      </c>
      <c r="B499" s="215">
        <v>0</v>
      </c>
      <c r="C499" s="215">
        <v>0</v>
      </c>
      <c r="D499" s="214">
        <v>0</v>
      </c>
    </row>
    <row r="500" ht="15.75" spans="1:4">
      <c r="A500" s="119" t="s">
        <v>469</v>
      </c>
      <c r="B500" s="215">
        <v>41</v>
      </c>
      <c r="C500" s="215">
        <v>433</v>
      </c>
      <c r="D500" s="214">
        <v>0</v>
      </c>
    </row>
    <row r="501" ht="15.75" spans="1:4">
      <c r="A501" s="119" t="s">
        <v>113</v>
      </c>
      <c r="B501" s="215">
        <f>SUBTOTAL(9,B626,B623,B615,B611,B607,B604,B601,B598,B595,B592,B587,B578,B570,B563,B554,B544,B540,B531,B529,B521,B502)</f>
        <v>75053</v>
      </c>
      <c r="C501" s="215">
        <f>SUBTOTAL(9,C626,C623,C615,C611,C607,C604,C601,C598,C595,C592,C587,C578,C570,C563,C554,C544,C540,C531,C529,C521,C502)</f>
        <v>70466</v>
      </c>
      <c r="D501" s="214">
        <f t="shared" ref="D501:D503" si="27">B501/C501*100</f>
        <v>106.51</v>
      </c>
    </row>
    <row r="502" ht="15.75" spans="1:4">
      <c r="A502" s="119" t="s">
        <v>470</v>
      </c>
      <c r="B502" s="215">
        <f>SUM(B503:B520)</f>
        <v>1502</v>
      </c>
      <c r="C502" s="215">
        <f>SUM(C503:C520)</f>
        <v>1462</v>
      </c>
      <c r="D502" s="214">
        <f t="shared" si="27"/>
        <v>102.74</v>
      </c>
    </row>
    <row r="503" ht="15.75" spans="1:4">
      <c r="A503" s="119" t="s">
        <v>150</v>
      </c>
      <c r="B503" s="215">
        <v>829</v>
      </c>
      <c r="C503" s="215">
        <v>815</v>
      </c>
      <c r="D503" s="214">
        <f t="shared" si="27"/>
        <v>101.72</v>
      </c>
    </row>
    <row r="504" ht="15.75" spans="1:4">
      <c r="A504" s="119" t="s">
        <v>151</v>
      </c>
      <c r="B504" s="215">
        <v>0</v>
      </c>
      <c r="C504" s="215">
        <v>0</v>
      </c>
      <c r="D504" s="214">
        <v>0</v>
      </c>
    </row>
    <row r="505" ht="15.75" spans="1:4">
      <c r="A505" s="119" t="s">
        <v>152</v>
      </c>
      <c r="B505" s="215">
        <v>0</v>
      </c>
      <c r="C505" s="215">
        <v>0</v>
      </c>
      <c r="D505" s="214">
        <v>0</v>
      </c>
    </row>
    <row r="506" ht="15.75" spans="1:4">
      <c r="A506" s="119" t="s">
        <v>471</v>
      </c>
      <c r="B506" s="215">
        <v>0</v>
      </c>
      <c r="C506" s="215">
        <v>0</v>
      </c>
      <c r="D506" s="214">
        <v>0</v>
      </c>
    </row>
    <row r="507" ht="15.75" spans="1:4">
      <c r="A507" s="119" t="s">
        <v>472</v>
      </c>
      <c r="B507" s="215">
        <v>0</v>
      </c>
      <c r="C507" s="215">
        <v>0</v>
      </c>
      <c r="D507" s="214">
        <v>0</v>
      </c>
    </row>
    <row r="508" ht="15.75" spans="1:4">
      <c r="A508" s="119" t="s">
        <v>473</v>
      </c>
      <c r="B508" s="215">
        <v>229</v>
      </c>
      <c r="C508" s="215">
        <v>167</v>
      </c>
      <c r="D508" s="214">
        <f>B508/C508*100</f>
        <v>137.13</v>
      </c>
    </row>
    <row r="509" ht="15.75" spans="1:4">
      <c r="A509" s="119" t="s">
        <v>474</v>
      </c>
      <c r="B509" s="215">
        <v>0</v>
      </c>
      <c r="C509" s="215">
        <v>0</v>
      </c>
      <c r="D509" s="214">
        <v>0</v>
      </c>
    </row>
    <row r="510" ht="15.75" spans="1:4">
      <c r="A510" s="119" t="s">
        <v>192</v>
      </c>
      <c r="B510" s="215">
        <v>0</v>
      </c>
      <c r="C510" s="215">
        <v>0</v>
      </c>
      <c r="D510" s="214">
        <v>0</v>
      </c>
    </row>
    <row r="511" ht="15.75" spans="1:4">
      <c r="A511" s="119" t="s">
        <v>475</v>
      </c>
      <c r="B511" s="215">
        <v>444</v>
      </c>
      <c r="C511" s="215">
        <v>439</v>
      </c>
      <c r="D511" s="214">
        <f>B511/C511*100</f>
        <v>101.14</v>
      </c>
    </row>
    <row r="512" ht="15.75" spans="1:4">
      <c r="A512" s="119" t="s">
        <v>476</v>
      </c>
      <c r="B512" s="215">
        <v>0</v>
      </c>
      <c r="C512" s="215">
        <v>0</v>
      </c>
      <c r="D512" s="214">
        <v>0</v>
      </c>
    </row>
    <row r="513" ht="15.75" spans="1:4">
      <c r="A513" s="119" t="s">
        <v>477</v>
      </c>
      <c r="B513" s="215">
        <v>0</v>
      </c>
      <c r="C513" s="215">
        <v>0</v>
      </c>
      <c r="D513" s="214">
        <v>0</v>
      </c>
    </row>
    <row r="514" ht="15.75" spans="1:4">
      <c r="A514" s="119" t="s">
        <v>478</v>
      </c>
      <c r="B514" s="215">
        <v>0</v>
      </c>
      <c r="C514" s="215">
        <v>0</v>
      </c>
      <c r="D514" s="214">
        <v>0</v>
      </c>
    </row>
    <row r="515" ht="15.75" spans="1:4">
      <c r="A515" s="119" t="s">
        <v>479</v>
      </c>
      <c r="B515" s="215">
        <v>0</v>
      </c>
      <c r="C515" s="215">
        <v>0</v>
      </c>
      <c r="D515" s="214">
        <v>0</v>
      </c>
    </row>
    <row r="516" ht="15.75" spans="1:4">
      <c r="A516" s="119" t="s">
        <v>480</v>
      </c>
      <c r="B516" s="215">
        <v>0</v>
      </c>
      <c r="C516" s="215">
        <v>0</v>
      </c>
      <c r="D516" s="214">
        <v>0</v>
      </c>
    </row>
    <row r="517" ht="15.75" spans="1:4">
      <c r="A517" s="119" t="s">
        <v>481</v>
      </c>
      <c r="B517" s="215">
        <v>0</v>
      </c>
      <c r="C517" s="215">
        <v>0</v>
      </c>
      <c r="D517" s="214">
        <v>0</v>
      </c>
    </row>
    <row r="518" ht="15.75" spans="1:4">
      <c r="A518" s="119" t="s">
        <v>482</v>
      </c>
      <c r="B518" s="215">
        <v>0</v>
      </c>
      <c r="C518" s="215">
        <v>0</v>
      </c>
      <c r="D518" s="214">
        <v>0</v>
      </c>
    </row>
    <row r="519" ht="15.75" spans="1:4">
      <c r="A519" s="119" t="s">
        <v>159</v>
      </c>
      <c r="B519" s="215">
        <v>0</v>
      </c>
      <c r="C519" s="215">
        <v>41</v>
      </c>
      <c r="D519" s="214">
        <f t="shared" ref="D519:D522" si="28">B519/C519*100</f>
        <v>0</v>
      </c>
    </row>
    <row r="520" ht="15.75" spans="1:4">
      <c r="A520" s="119" t="s">
        <v>483</v>
      </c>
      <c r="B520" s="215">
        <v>0</v>
      </c>
      <c r="C520" s="215">
        <v>0</v>
      </c>
      <c r="D520" s="214">
        <v>0</v>
      </c>
    </row>
    <row r="521" ht="15.75" spans="1:4">
      <c r="A521" s="119" t="s">
        <v>484</v>
      </c>
      <c r="B521" s="215">
        <f>SUM(B522:B528)</f>
        <v>966</v>
      </c>
      <c r="C521" s="215">
        <f>SUM(C522:C528)</f>
        <v>1542</v>
      </c>
      <c r="D521" s="214">
        <f t="shared" si="28"/>
        <v>62.65</v>
      </c>
    </row>
    <row r="522" ht="15.75" spans="1:4">
      <c r="A522" s="119" t="s">
        <v>150</v>
      </c>
      <c r="B522" s="215">
        <v>530</v>
      </c>
      <c r="C522" s="215">
        <v>532</v>
      </c>
      <c r="D522" s="214">
        <f t="shared" si="28"/>
        <v>99.62</v>
      </c>
    </row>
    <row r="523" ht="15.75" spans="1:4">
      <c r="A523" s="119" t="s">
        <v>151</v>
      </c>
      <c r="B523" s="215">
        <v>0</v>
      </c>
      <c r="C523" s="215">
        <v>0</v>
      </c>
      <c r="D523" s="214">
        <v>0</v>
      </c>
    </row>
    <row r="524" ht="15.75" spans="1:4">
      <c r="A524" s="119" t="s">
        <v>152</v>
      </c>
      <c r="B524" s="215">
        <v>286</v>
      </c>
      <c r="C524" s="215">
        <v>275</v>
      </c>
      <c r="D524" s="214">
        <f>B524/C524*100</f>
        <v>104</v>
      </c>
    </row>
    <row r="525" ht="15.75" spans="1:4">
      <c r="A525" s="119" t="s">
        <v>485</v>
      </c>
      <c r="B525" s="215">
        <v>150</v>
      </c>
      <c r="C525" s="215">
        <v>300</v>
      </c>
      <c r="D525" s="214">
        <v>0</v>
      </c>
    </row>
    <row r="526" ht="15.75" spans="1:4">
      <c r="A526" s="119" t="s">
        <v>486</v>
      </c>
      <c r="B526" s="215">
        <v>0</v>
      </c>
      <c r="C526" s="215">
        <v>0</v>
      </c>
      <c r="D526" s="214">
        <v>0</v>
      </c>
    </row>
    <row r="527" ht="15.75" spans="1:4">
      <c r="A527" s="119" t="s">
        <v>487</v>
      </c>
      <c r="B527" s="215">
        <v>0</v>
      </c>
      <c r="C527" s="215">
        <v>434</v>
      </c>
      <c r="D527" s="214">
        <f>B527/C527*100</f>
        <v>0</v>
      </c>
    </row>
    <row r="528" ht="15.75" spans="1:4">
      <c r="A528" s="119" t="s">
        <v>488</v>
      </c>
      <c r="B528" s="215">
        <v>0</v>
      </c>
      <c r="C528" s="215">
        <v>1</v>
      </c>
      <c r="D528" s="214">
        <v>0</v>
      </c>
    </row>
    <row r="529" ht="15.75" spans="1:4">
      <c r="A529" s="119" t="s">
        <v>489</v>
      </c>
      <c r="B529" s="215">
        <v>0</v>
      </c>
      <c r="C529" s="215">
        <f>SUM(C530)</f>
        <v>0</v>
      </c>
      <c r="D529" s="214">
        <v>0</v>
      </c>
    </row>
    <row r="530" ht="15.75" spans="1:4">
      <c r="A530" s="119" t="s">
        <v>490</v>
      </c>
      <c r="B530" s="215">
        <v>0</v>
      </c>
      <c r="C530" s="215">
        <v>0</v>
      </c>
      <c r="D530" s="214">
        <v>0</v>
      </c>
    </row>
    <row r="531" ht="15.75" spans="1:4">
      <c r="A531" s="119" t="s">
        <v>491</v>
      </c>
      <c r="B531" s="215">
        <f>SUM(B532:B539)</f>
        <v>22867</v>
      </c>
      <c r="C531" s="215">
        <f>SUM(C532:C539)</f>
        <v>17910</v>
      </c>
      <c r="D531" s="214">
        <f>B531/C531*100</f>
        <v>127.68</v>
      </c>
    </row>
    <row r="532" ht="15.75" spans="1:4">
      <c r="A532" s="119" t="s">
        <v>492</v>
      </c>
      <c r="B532" s="215">
        <v>0</v>
      </c>
      <c r="C532" s="215">
        <v>0</v>
      </c>
      <c r="D532" s="214">
        <v>0</v>
      </c>
    </row>
    <row r="533" ht="15.75" spans="1:4">
      <c r="A533" s="119" t="s">
        <v>493</v>
      </c>
      <c r="B533" s="215">
        <v>0</v>
      </c>
      <c r="C533" s="215">
        <v>0</v>
      </c>
      <c r="D533" s="214">
        <v>0</v>
      </c>
    </row>
    <row r="534" ht="15.75" spans="1:4">
      <c r="A534" s="119" t="s">
        <v>494</v>
      </c>
      <c r="B534" s="215">
        <v>0</v>
      </c>
      <c r="C534" s="215">
        <v>0</v>
      </c>
      <c r="D534" s="214">
        <v>0</v>
      </c>
    </row>
    <row r="535" ht="15.75" spans="1:4">
      <c r="A535" s="119" t="s">
        <v>495</v>
      </c>
      <c r="B535" s="215">
        <v>0</v>
      </c>
      <c r="C535" s="215">
        <v>0</v>
      </c>
      <c r="D535" s="214">
        <v>0</v>
      </c>
    </row>
    <row r="536" ht="15.75" spans="1:4">
      <c r="A536" s="119" t="s">
        <v>496</v>
      </c>
      <c r="B536" s="215">
        <v>0</v>
      </c>
      <c r="C536" s="215">
        <v>0</v>
      </c>
      <c r="D536" s="214">
        <v>0</v>
      </c>
    </row>
    <row r="537" ht="15.75" spans="1:4">
      <c r="A537" s="119" t="s">
        <v>497</v>
      </c>
      <c r="B537" s="215">
        <v>22867</v>
      </c>
      <c r="C537" s="215">
        <v>17910</v>
      </c>
      <c r="D537" s="214">
        <f>B537/C537*100</f>
        <v>127.68</v>
      </c>
    </row>
    <row r="538" ht="15.75" spans="1:4">
      <c r="A538" s="119" t="s">
        <v>498</v>
      </c>
      <c r="B538" s="215">
        <v>0</v>
      </c>
      <c r="C538" s="215">
        <v>0</v>
      </c>
      <c r="D538" s="214">
        <v>0</v>
      </c>
    </row>
    <row r="539" ht="15.75" spans="1:4">
      <c r="A539" s="119" t="s">
        <v>499</v>
      </c>
      <c r="B539" s="215">
        <v>0</v>
      </c>
      <c r="C539" s="215">
        <v>0</v>
      </c>
      <c r="D539" s="214">
        <v>0</v>
      </c>
    </row>
    <row r="540" ht="15.75" spans="1:4">
      <c r="A540" s="119" t="s">
        <v>500</v>
      </c>
      <c r="B540" s="215">
        <v>0</v>
      </c>
      <c r="C540" s="215">
        <f>SUM(C541:C543)</f>
        <v>0</v>
      </c>
      <c r="D540" s="214">
        <v>0</v>
      </c>
    </row>
    <row r="541" ht="15.75" spans="1:4">
      <c r="A541" s="119" t="s">
        <v>501</v>
      </c>
      <c r="B541" s="215">
        <v>0</v>
      </c>
      <c r="C541" s="215">
        <v>0</v>
      </c>
      <c r="D541" s="214">
        <v>0</v>
      </c>
    </row>
    <row r="542" ht="15.75" spans="1:4">
      <c r="A542" s="119" t="s">
        <v>502</v>
      </c>
      <c r="B542" s="215">
        <v>0</v>
      </c>
      <c r="C542" s="215">
        <v>0</v>
      </c>
      <c r="D542" s="214">
        <v>0</v>
      </c>
    </row>
    <row r="543" ht="15.75" spans="1:4">
      <c r="A543" s="119" t="s">
        <v>503</v>
      </c>
      <c r="B543" s="215">
        <v>0</v>
      </c>
      <c r="C543" s="215">
        <v>0</v>
      </c>
      <c r="D543" s="214">
        <v>0</v>
      </c>
    </row>
    <row r="544" ht="15.75" spans="1:4">
      <c r="A544" s="119" t="s">
        <v>504</v>
      </c>
      <c r="B544" s="215">
        <f>SUM(B545:B553)</f>
        <v>260</v>
      </c>
      <c r="C544" s="215">
        <f>SUM(C545:C553)</f>
        <v>1186</v>
      </c>
      <c r="D544" s="214">
        <f>B544/C544*100</f>
        <v>21.92</v>
      </c>
    </row>
    <row r="545" ht="15.75" spans="1:4">
      <c r="A545" s="119" t="s">
        <v>505</v>
      </c>
      <c r="B545" s="215">
        <v>0</v>
      </c>
      <c r="C545" s="215">
        <v>0</v>
      </c>
      <c r="D545" s="214">
        <v>0</v>
      </c>
    </row>
    <row r="546" ht="15.75" spans="1:4">
      <c r="A546" s="119" t="s">
        <v>506</v>
      </c>
      <c r="B546" s="215">
        <v>0</v>
      </c>
      <c r="C546" s="215">
        <v>0</v>
      </c>
      <c r="D546" s="214">
        <v>0</v>
      </c>
    </row>
    <row r="547" ht="15.75" spans="1:4">
      <c r="A547" s="119" t="s">
        <v>507</v>
      </c>
      <c r="B547" s="215">
        <v>0</v>
      </c>
      <c r="C547" s="215">
        <v>0</v>
      </c>
      <c r="D547" s="214">
        <v>0</v>
      </c>
    </row>
    <row r="548" ht="15.75" spans="1:4">
      <c r="A548" s="119" t="s">
        <v>508</v>
      </c>
      <c r="B548" s="215">
        <v>0</v>
      </c>
      <c r="C548" s="215">
        <v>0</v>
      </c>
      <c r="D548" s="214">
        <v>0</v>
      </c>
    </row>
    <row r="549" ht="15.75" spans="1:4">
      <c r="A549" s="119" t="s">
        <v>509</v>
      </c>
      <c r="B549" s="215">
        <v>0</v>
      </c>
      <c r="C549" s="215">
        <v>0</v>
      </c>
      <c r="D549" s="214">
        <v>0</v>
      </c>
    </row>
    <row r="550" ht="15.75" spans="1:4">
      <c r="A550" s="119" t="s">
        <v>510</v>
      </c>
      <c r="B550" s="215">
        <v>0</v>
      </c>
      <c r="C550" s="215">
        <v>0</v>
      </c>
      <c r="D550" s="214">
        <v>0</v>
      </c>
    </row>
    <row r="551" ht="15.75" spans="1:4">
      <c r="A551" s="119" t="s">
        <v>511</v>
      </c>
      <c r="B551" s="215">
        <v>0</v>
      </c>
      <c r="C551" s="215">
        <v>0</v>
      </c>
      <c r="D551" s="214">
        <v>0</v>
      </c>
    </row>
    <row r="552" ht="15.75" spans="1:4">
      <c r="A552" s="119" t="s">
        <v>512</v>
      </c>
      <c r="B552" s="215">
        <v>0</v>
      </c>
      <c r="C552" s="215">
        <v>0</v>
      </c>
      <c r="D552" s="214">
        <v>0</v>
      </c>
    </row>
    <row r="553" ht="15.75" spans="1:4">
      <c r="A553" s="119" t="s">
        <v>513</v>
      </c>
      <c r="B553" s="215">
        <v>260</v>
      </c>
      <c r="C553" s="215">
        <v>1186</v>
      </c>
      <c r="D553" s="214">
        <f>B553/C553*100</f>
        <v>21.92</v>
      </c>
    </row>
    <row r="554" ht="15.75" spans="1:4">
      <c r="A554" s="119" t="s">
        <v>514</v>
      </c>
      <c r="B554" s="215">
        <f>SUM(B555:B562)</f>
        <v>4112</v>
      </c>
      <c r="C554" s="215">
        <f>SUM(C555:C562)</f>
        <v>4013</v>
      </c>
      <c r="D554" s="214">
        <f>B554/C554*100</f>
        <v>102.47</v>
      </c>
    </row>
    <row r="555" ht="15.75" spans="1:4">
      <c r="A555" s="119" t="s">
        <v>515</v>
      </c>
      <c r="B555" s="215">
        <v>0</v>
      </c>
      <c r="C555" s="215">
        <v>0</v>
      </c>
      <c r="D555" s="214">
        <v>0</v>
      </c>
    </row>
    <row r="556" ht="15.75" spans="1:4">
      <c r="A556" s="119" t="s">
        <v>516</v>
      </c>
      <c r="B556" s="215">
        <v>0</v>
      </c>
      <c r="C556" s="215">
        <v>0</v>
      </c>
      <c r="D556" s="214">
        <v>0</v>
      </c>
    </row>
    <row r="557" ht="15.75" spans="1:4">
      <c r="A557" s="119" t="s">
        <v>517</v>
      </c>
      <c r="B557" s="215">
        <v>170</v>
      </c>
      <c r="C557" s="215">
        <v>163</v>
      </c>
      <c r="D557" s="214">
        <v>0</v>
      </c>
    </row>
    <row r="558" ht="15.75" spans="1:4">
      <c r="A558" s="119" t="s">
        <v>518</v>
      </c>
      <c r="B558" s="215">
        <v>788</v>
      </c>
      <c r="C558" s="215">
        <v>0</v>
      </c>
      <c r="D558" s="214">
        <v>0</v>
      </c>
    </row>
    <row r="559" ht="15.75" spans="1:4">
      <c r="A559" s="119" t="s">
        <v>519</v>
      </c>
      <c r="B559" s="215">
        <v>0</v>
      </c>
      <c r="C559" s="215">
        <v>793</v>
      </c>
      <c r="D559" s="214">
        <f t="shared" ref="D559:D564" si="29">B559/C559*100</f>
        <v>0</v>
      </c>
    </row>
    <row r="560" ht="15.75" spans="1:4">
      <c r="A560" s="119" t="s">
        <v>520</v>
      </c>
      <c r="B560" s="215">
        <v>0</v>
      </c>
      <c r="C560" s="215"/>
      <c r="D560" s="214">
        <v>0</v>
      </c>
    </row>
    <row r="561" ht="15.75" spans="1:4">
      <c r="A561" s="119" t="s">
        <v>521</v>
      </c>
      <c r="B561" s="215">
        <v>60</v>
      </c>
      <c r="C561" s="215">
        <v>63</v>
      </c>
      <c r="D561" s="214">
        <f t="shared" si="29"/>
        <v>95.24</v>
      </c>
    </row>
    <row r="562" ht="15.75" spans="1:4">
      <c r="A562" s="119" t="s">
        <v>522</v>
      </c>
      <c r="B562" s="215">
        <v>3094</v>
      </c>
      <c r="C562" s="215">
        <v>2994</v>
      </c>
      <c r="D562" s="214">
        <f t="shared" si="29"/>
        <v>103.34</v>
      </c>
    </row>
    <row r="563" ht="15.75" spans="1:4">
      <c r="A563" s="119" t="s">
        <v>523</v>
      </c>
      <c r="B563" s="215">
        <f>SUM(B564:B569)</f>
        <v>908</v>
      </c>
      <c r="C563" s="215">
        <f>SUM(C564:C569)</f>
        <v>878</v>
      </c>
      <c r="D563" s="214">
        <f t="shared" si="29"/>
        <v>103.42</v>
      </c>
    </row>
    <row r="564" ht="15.75" spans="1:4">
      <c r="A564" s="119" t="s">
        <v>524</v>
      </c>
      <c r="B564" s="215">
        <v>838</v>
      </c>
      <c r="C564" s="215">
        <v>851</v>
      </c>
      <c r="D564" s="214">
        <f t="shared" si="29"/>
        <v>98.47</v>
      </c>
    </row>
    <row r="565" ht="15.75" spans="1:4">
      <c r="A565" s="119" t="s">
        <v>525</v>
      </c>
      <c r="B565" s="215">
        <v>0</v>
      </c>
      <c r="C565" s="215">
        <v>0</v>
      </c>
      <c r="D565" s="214">
        <v>0</v>
      </c>
    </row>
    <row r="566" ht="15.75" spans="1:4">
      <c r="A566" s="119" t="s">
        <v>526</v>
      </c>
      <c r="B566" s="215">
        <v>0</v>
      </c>
      <c r="C566" s="215">
        <v>0</v>
      </c>
      <c r="D566" s="214">
        <v>0</v>
      </c>
    </row>
    <row r="567" ht="15.75" spans="1:4">
      <c r="A567" s="119" t="s">
        <v>527</v>
      </c>
      <c r="B567" s="215">
        <v>0</v>
      </c>
      <c r="C567" s="215">
        <v>0</v>
      </c>
      <c r="D567" s="214">
        <v>0</v>
      </c>
    </row>
    <row r="568" ht="15.75" spans="1:4">
      <c r="A568" s="119" t="s">
        <v>528</v>
      </c>
      <c r="B568" s="215">
        <v>18</v>
      </c>
      <c r="C568" s="215">
        <v>27</v>
      </c>
      <c r="D568" s="214">
        <f t="shared" ref="D568:D572" si="30">B568/C568*100</f>
        <v>66.67</v>
      </c>
    </row>
    <row r="569" ht="15.75" spans="1:4">
      <c r="A569" s="119" t="s">
        <v>529</v>
      </c>
      <c r="B569" s="215">
        <v>52</v>
      </c>
      <c r="C569" s="215">
        <v>0</v>
      </c>
      <c r="D569" s="214">
        <v>0</v>
      </c>
    </row>
    <row r="570" ht="15.75" spans="1:4">
      <c r="A570" s="119" t="s">
        <v>530</v>
      </c>
      <c r="B570" s="215">
        <f>SUM(B571:B577)</f>
        <v>1634</v>
      </c>
      <c r="C570" s="215">
        <f>SUM(C571:C577)</f>
        <v>2615</v>
      </c>
      <c r="D570" s="214">
        <f t="shared" si="30"/>
        <v>62.49</v>
      </c>
    </row>
    <row r="571" ht="15.75" spans="1:4">
      <c r="A571" s="119" t="s">
        <v>531</v>
      </c>
      <c r="B571" s="215">
        <v>83</v>
      </c>
      <c r="C571" s="215">
        <v>1</v>
      </c>
      <c r="D571" s="214">
        <f t="shared" si="30"/>
        <v>8300</v>
      </c>
    </row>
    <row r="572" ht="15.75" spans="1:4">
      <c r="A572" s="119" t="s">
        <v>532</v>
      </c>
      <c r="B572" s="215">
        <v>63</v>
      </c>
      <c r="C572" s="215">
        <v>51</v>
      </c>
      <c r="D572" s="214">
        <f t="shared" si="30"/>
        <v>123.53</v>
      </c>
    </row>
    <row r="573" ht="15.75" spans="1:4">
      <c r="A573" s="119" t="s">
        <v>533</v>
      </c>
      <c r="B573" s="215">
        <v>0</v>
      </c>
      <c r="C573" s="215">
        <v>0</v>
      </c>
      <c r="D573" s="214">
        <v>0</v>
      </c>
    </row>
    <row r="574" ht="15.75" spans="1:4">
      <c r="A574" s="119" t="s">
        <v>534</v>
      </c>
      <c r="B574" s="215">
        <v>365</v>
      </c>
      <c r="C574" s="215">
        <v>1454</v>
      </c>
      <c r="D574" s="214">
        <f t="shared" ref="D574:D579" si="31">B574/C574*100</f>
        <v>25.1</v>
      </c>
    </row>
    <row r="575" ht="15.75" spans="1:4">
      <c r="A575" s="119" t="s">
        <v>535</v>
      </c>
      <c r="B575" s="215">
        <v>0</v>
      </c>
      <c r="C575" s="215">
        <v>0</v>
      </c>
      <c r="D575" s="214">
        <v>0</v>
      </c>
    </row>
    <row r="576" ht="15.75" spans="1:4">
      <c r="A576" s="119" t="s">
        <v>536</v>
      </c>
      <c r="B576" s="215">
        <v>934</v>
      </c>
      <c r="C576" s="215">
        <v>895</v>
      </c>
      <c r="D576" s="214">
        <f t="shared" si="31"/>
        <v>104.36</v>
      </c>
    </row>
    <row r="577" ht="15.75" spans="1:4">
      <c r="A577" s="119" t="s">
        <v>537</v>
      </c>
      <c r="B577" s="215">
        <v>189</v>
      </c>
      <c r="C577" s="215">
        <v>214</v>
      </c>
      <c r="D577" s="214">
        <f t="shared" si="31"/>
        <v>88.32</v>
      </c>
    </row>
    <row r="578" ht="15.75" spans="1:4">
      <c r="A578" s="119" t="s">
        <v>538</v>
      </c>
      <c r="B578" s="215">
        <f>SUM(B579:B586)</f>
        <v>2694</v>
      </c>
      <c r="C578" s="215">
        <f>SUM(C579:C586)</f>
        <v>2854</v>
      </c>
      <c r="D578" s="214">
        <f t="shared" si="31"/>
        <v>94.39</v>
      </c>
    </row>
    <row r="579" ht="15.75" spans="1:4">
      <c r="A579" s="119" t="s">
        <v>150</v>
      </c>
      <c r="B579" s="215">
        <v>152</v>
      </c>
      <c r="C579" s="215">
        <v>156</v>
      </c>
      <c r="D579" s="214">
        <f t="shared" si="31"/>
        <v>97.44</v>
      </c>
    </row>
    <row r="580" ht="15.75" spans="1:4">
      <c r="A580" s="119" t="s">
        <v>151</v>
      </c>
      <c r="B580" s="215">
        <v>0</v>
      </c>
      <c r="C580" s="215">
        <v>0</v>
      </c>
      <c r="D580" s="214">
        <v>0</v>
      </c>
    </row>
    <row r="581" ht="15.75" spans="1:4">
      <c r="A581" s="119" t="s">
        <v>152</v>
      </c>
      <c r="B581" s="215">
        <v>37</v>
      </c>
      <c r="C581" s="215">
        <v>67</v>
      </c>
      <c r="D581" s="214">
        <f t="shared" ref="D581:D588" si="32">B581/C581*100</f>
        <v>55.22</v>
      </c>
    </row>
    <row r="582" ht="15.75" spans="1:4">
      <c r="A582" s="119" t="s">
        <v>539</v>
      </c>
      <c r="B582" s="215">
        <v>0</v>
      </c>
      <c r="C582" s="215">
        <v>0</v>
      </c>
      <c r="D582" s="214">
        <v>0</v>
      </c>
    </row>
    <row r="583" ht="15.75" spans="1:4">
      <c r="A583" s="119" t="s">
        <v>540</v>
      </c>
      <c r="B583" s="215">
        <v>0</v>
      </c>
      <c r="C583" s="215">
        <v>0</v>
      </c>
      <c r="D583" s="214">
        <v>0</v>
      </c>
    </row>
    <row r="584" ht="15.75" spans="1:4">
      <c r="A584" s="119" t="s">
        <v>541</v>
      </c>
      <c r="B584" s="215">
        <v>0</v>
      </c>
      <c r="C584" s="215">
        <v>0</v>
      </c>
      <c r="D584" s="214">
        <v>0</v>
      </c>
    </row>
    <row r="585" ht="15.75" spans="1:4">
      <c r="A585" s="119" t="s">
        <v>542</v>
      </c>
      <c r="B585" s="215">
        <v>2018</v>
      </c>
      <c r="C585" s="215">
        <v>1833</v>
      </c>
      <c r="D585" s="214">
        <f t="shared" si="32"/>
        <v>110.09</v>
      </c>
    </row>
    <row r="586" ht="15.75" spans="1:4">
      <c r="A586" s="119" t="s">
        <v>543</v>
      </c>
      <c r="B586" s="215">
        <v>487</v>
      </c>
      <c r="C586" s="215">
        <v>798</v>
      </c>
      <c r="D586" s="214">
        <f t="shared" si="32"/>
        <v>61.03</v>
      </c>
    </row>
    <row r="587" ht="15.75" spans="1:4">
      <c r="A587" s="119" t="s">
        <v>544</v>
      </c>
      <c r="B587" s="215">
        <f>SUM(B588:B591)</f>
        <v>117</v>
      </c>
      <c r="C587" s="215">
        <f>SUM(C588:C591)</f>
        <v>59</v>
      </c>
      <c r="D587" s="214">
        <f t="shared" si="32"/>
        <v>198.31</v>
      </c>
    </row>
    <row r="588" ht="15.75" spans="1:4">
      <c r="A588" s="119" t="s">
        <v>150</v>
      </c>
      <c r="B588" s="215">
        <v>117</v>
      </c>
      <c r="C588" s="215">
        <v>59</v>
      </c>
      <c r="D588" s="214">
        <f t="shared" si="32"/>
        <v>198.31</v>
      </c>
    </row>
    <row r="589" ht="15.75" spans="1:4">
      <c r="A589" s="119" t="s">
        <v>151</v>
      </c>
      <c r="B589" s="215">
        <v>0</v>
      </c>
      <c r="C589" s="215">
        <v>0</v>
      </c>
      <c r="D589" s="214">
        <v>0</v>
      </c>
    </row>
    <row r="590" ht="15.75" spans="1:4">
      <c r="A590" s="119" t="s">
        <v>152</v>
      </c>
      <c r="B590" s="215">
        <v>0</v>
      </c>
      <c r="C590" s="215">
        <v>0</v>
      </c>
      <c r="D590" s="214">
        <v>0</v>
      </c>
    </row>
    <row r="591" ht="15.75" spans="1:4">
      <c r="A591" s="119" t="s">
        <v>545</v>
      </c>
      <c r="B591" s="215">
        <v>0</v>
      </c>
      <c r="C591" s="215">
        <v>0</v>
      </c>
      <c r="D591" s="214">
        <v>0</v>
      </c>
    </row>
    <row r="592" ht="15.75" spans="1:4">
      <c r="A592" s="119" t="s">
        <v>546</v>
      </c>
      <c r="B592" s="215">
        <f>SUM(B593:B594)</f>
        <v>2729</v>
      </c>
      <c r="C592" s="215">
        <f>SUM(C593:C594)</f>
        <v>0</v>
      </c>
      <c r="D592" s="214">
        <v>0</v>
      </c>
    </row>
    <row r="593" ht="15.75" spans="1:4">
      <c r="A593" s="119" t="s">
        <v>547</v>
      </c>
      <c r="B593" s="215">
        <v>58</v>
      </c>
      <c r="C593" s="215">
        <v>0</v>
      </c>
      <c r="D593" s="214">
        <v>0</v>
      </c>
    </row>
    <row r="594" ht="15.75" spans="1:4">
      <c r="A594" s="119" t="s">
        <v>548</v>
      </c>
      <c r="B594" s="215">
        <v>2671</v>
      </c>
      <c r="C594" s="215">
        <v>0</v>
      </c>
      <c r="D594" s="214">
        <v>0</v>
      </c>
    </row>
    <row r="595" ht="15.75" spans="1:4">
      <c r="A595" s="119" t="s">
        <v>549</v>
      </c>
      <c r="B595" s="215">
        <f>SUM(B596:B597)</f>
        <v>106</v>
      </c>
      <c r="C595" s="215">
        <f>SUM(C596:C597)</f>
        <v>0</v>
      </c>
      <c r="D595" s="214">
        <v>0</v>
      </c>
    </row>
    <row r="596" ht="15.75" spans="1:4">
      <c r="A596" s="119" t="s">
        <v>550</v>
      </c>
      <c r="B596" s="215">
        <v>106</v>
      </c>
      <c r="C596" s="215">
        <v>0</v>
      </c>
      <c r="D596" s="214">
        <v>0</v>
      </c>
    </row>
    <row r="597" ht="15.75" spans="1:4">
      <c r="A597" s="119" t="s">
        <v>551</v>
      </c>
      <c r="B597" s="215">
        <v>0</v>
      </c>
      <c r="C597" s="215">
        <v>0</v>
      </c>
      <c r="D597" s="214">
        <v>0</v>
      </c>
    </row>
    <row r="598" ht="15.75" spans="1:4">
      <c r="A598" s="119" t="s">
        <v>552</v>
      </c>
      <c r="B598" s="215">
        <f>SUM(B599:B600)</f>
        <v>446</v>
      </c>
      <c r="C598" s="215">
        <f>SUM(C599:C600)</f>
        <v>0</v>
      </c>
      <c r="D598" s="214">
        <v>0</v>
      </c>
    </row>
    <row r="599" ht="15.75" spans="1:4">
      <c r="A599" s="119" t="s">
        <v>553</v>
      </c>
      <c r="B599" s="215">
        <v>169</v>
      </c>
      <c r="C599" s="215">
        <v>0</v>
      </c>
      <c r="D599" s="214">
        <v>0</v>
      </c>
    </row>
    <row r="600" ht="15.75" spans="1:4">
      <c r="A600" s="119" t="s">
        <v>554</v>
      </c>
      <c r="B600" s="215">
        <v>277</v>
      </c>
      <c r="C600" s="215">
        <v>0</v>
      </c>
      <c r="D600" s="214">
        <v>0</v>
      </c>
    </row>
    <row r="601" ht="15.75" spans="1:4">
      <c r="A601" s="119" t="s">
        <v>555</v>
      </c>
      <c r="B601" s="215">
        <v>0</v>
      </c>
      <c r="C601" s="215">
        <f>SUM(C602:C603)</f>
        <v>0</v>
      </c>
      <c r="D601" s="214">
        <v>0</v>
      </c>
    </row>
    <row r="602" ht="15.75" spans="1:4">
      <c r="A602" s="119" t="s">
        <v>556</v>
      </c>
      <c r="B602" s="215">
        <v>0</v>
      </c>
      <c r="C602" s="215">
        <v>0</v>
      </c>
      <c r="D602" s="214">
        <v>0</v>
      </c>
    </row>
    <row r="603" ht="15.75" spans="1:4">
      <c r="A603" s="119" t="s">
        <v>557</v>
      </c>
      <c r="B603" s="215">
        <v>0</v>
      </c>
      <c r="C603" s="215">
        <v>0</v>
      </c>
      <c r="D603" s="214">
        <v>0</v>
      </c>
    </row>
    <row r="604" ht="15.75" spans="1:4">
      <c r="A604" s="119" t="s">
        <v>558</v>
      </c>
      <c r="B604" s="215">
        <v>0</v>
      </c>
      <c r="C604" s="215">
        <f>SUM(C605:C606)</f>
        <v>0</v>
      </c>
      <c r="D604" s="214">
        <v>0</v>
      </c>
    </row>
    <row r="605" ht="15.75" spans="1:4">
      <c r="A605" s="119" t="s">
        <v>559</v>
      </c>
      <c r="B605" s="215">
        <v>0</v>
      </c>
      <c r="C605" s="215">
        <v>0</v>
      </c>
      <c r="D605" s="214">
        <v>0</v>
      </c>
    </row>
    <row r="606" ht="15.75" spans="1:4">
      <c r="A606" s="119" t="s">
        <v>560</v>
      </c>
      <c r="B606" s="215">
        <v>0</v>
      </c>
      <c r="C606" s="215">
        <v>0</v>
      </c>
      <c r="D606" s="214">
        <v>0</v>
      </c>
    </row>
    <row r="607" ht="15.75" spans="1:4">
      <c r="A607" s="119" t="s">
        <v>561</v>
      </c>
      <c r="B607" s="215">
        <f>SUM(B608:B610)</f>
        <v>23338</v>
      </c>
      <c r="C607" s="215">
        <f>SUM(C608:C610)</f>
        <v>21011</v>
      </c>
      <c r="D607" s="214">
        <f>B607/C607*100</f>
        <v>111.08</v>
      </c>
    </row>
    <row r="608" ht="15.75" spans="1:4">
      <c r="A608" s="119" t="s">
        <v>562</v>
      </c>
      <c r="B608" s="215">
        <v>260</v>
      </c>
      <c r="C608" s="215">
        <v>324</v>
      </c>
      <c r="D608" s="214">
        <f>B608/C608*100</f>
        <v>80.25</v>
      </c>
    </row>
    <row r="609" ht="15.75" spans="1:4">
      <c r="A609" s="119" t="s">
        <v>563</v>
      </c>
      <c r="B609" s="215">
        <v>23078</v>
      </c>
      <c r="C609" s="215">
        <v>20687</v>
      </c>
      <c r="D609" s="214">
        <f>B609/C609*100</f>
        <v>111.56</v>
      </c>
    </row>
    <row r="610" ht="15.75" spans="1:4">
      <c r="A610" s="119" t="s">
        <v>564</v>
      </c>
      <c r="B610" s="215">
        <v>0</v>
      </c>
      <c r="C610" s="215">
        <v>0</v>
      </c>
      <c r="D610" s="214">
        <v>0</v>
      </c>
    </row>
    <row r="611" ht="15.75" spans="1:4">
      <c r="A611" s="119" t="s">
        <v>565</v>
      </c>
      <c r="B611" s="215">
        <v>0</v>
      </c>
      <c r="C611" s="215">
        <f>SUM(C612:C614)</f>
        <v>0</v>
      </c>
      <c r="D611" s="214">
        <v>0</v>
      </c>
    </row>
    <row r="612" ht="15.75" spans="1:4">
      <c r="A612" s="119" t="s">
        <v>566</v>
      </c>
      <c r="B612" s="215">
        <v>0</v>
      </c>
      <c r="C612" s="215">
        <v>0</v>
      </c>
      <c r="D612" s="214">
        <v>0</v>
      </c>
    </row>
    <row r="613" ht="15.75" spans="1:4">
      <c r="A613" s="119" t="s">
        <v>567</v>
      </c>
      <c r="B613" s="215">
        <v>0</v>
      </c>
      <c r="C613" s="215">
        <v>0</v>
      </c>
      <c r="D613" s="214">
        <v>0</v>
      </c>
    </row>
    <row r="614" ht="15.75" spans="1:4">
      <c r="A614" s="119" t="s">
        <v>568</v>
      </c>
      <c r="B614" s="215">
        <v>0</v>
      </c>
      <c r="C614" s="215">
        <v>0</v>
      </c>
      <c r="D614" s="214">
        <v>0</v>
      </c>
    </row>
    <row r="615" ht="15.75" spans="1:4">
      <c r="A615" s="119" t="s">
        <v>569</v>
      </c>
      <c r="B615" s="215">
        <f>SUM(B616:B622)</f>
        <v>451</v>
      </c>
      <c r="C615" s="215">
        <f>SUM(C616:C622)</f>
        <v>462</v>
      </c>
      <c r="D615" s="214">
        <f t="shared" ref="D615:D619" si="33">B615/C615*100</f>
        <v>97.62</v>
      </c>
    </row>
    <row r="616" ht="15.75" spans="1:4">
      <c r="A616" s="119" t="s">
        <v>150</v>
      </c>
      <c r="B616" s="215">
        <v>249</v>
      </c>
      <c r="C616" s="215">
        <v>210</v>
      </c>
      <c r="D616" s="214">
        <f t="shared" si="33"/>
        <v>118.57</v>
      </c>
    </row>
    <row r="617" ht="15.75" spans="1:4">
      <c r="A617" s="119" t="s">
        <v>151</v>
      </c>
      <c r="B617" s="215">
        <v>0</v>
      </c>
      <c r="C617" s="215">
        <v>0</v>
      </c>
      <c r="D617" s="214">
        <v>0</v>
      </c>
    </row>
    <row r="618" ht="15.75" spans="1:4">
      <c r="A618" s="119" t="s">
        <v>152</v>
      </c>
      <c r="B618" s="215">
        <v>0</v>
      </c>
      <c r="C618" s="215">
        <v>0</v>
      </c>
      <c r="D618" s="214">
        <v>0</v>
      </c>
    </row>
    <row r="619" ht="15.75" spans="1:4">
      <c r="A619" s="119" t="s">
        <v>570</v>
      </c>
      <c r="B619" s="215">
        <v>46</v>
      </c>
      <c r="C619" s="215">
        <v>53</v>
      </c>
      <c r="D619" s="214">
        <f t="shared" si="33"/>
        <v>86.79</v>
      </c>
    </row>
    <row r="620" ht="15.75" spans="1:4">
      <c r="A620" s="119" t="s">
        <v>571</v>
      </c>
      <c r="B620" s="215">
        <v>0</v>
      </c>
      <c r="C620" s="215">
        <v>0</v>
      </c>
      <c r="D620" s="214">
        <v>0</v>
      </c>
    </row>
    <row r="621" ht="15.75" spans="1:4">
      <c r="A621" s="119" t="s">
        <v>159</v>
      </c>
      <c r="B621" s="215">
        <v>156</v>
      </c>
      <c r="C621" s="215">
        <v>144</v>
      </c>
      <c r="D621" s="214">
        <f>B621/C621*100</f>
        <v>108.33</v>
      </c>
    </row>
    <row r="622" ht="15.75" spans="1:4">
      <c r="A622" s="119" t="s">
        <v>572</v>
      </c>
      <c r="B622" s="215">
        <v>0</v>
      </c>
      <c r="C622" s="215">
        <v>55</v>
      </c>
      <c r="D622" s="214">
        <v>0</v>
      </c>
    </row>
    <row r="623" ht="15.75" spans="1:4">
      <c r="A623" s="119" t="s">
        <v>573</v>
      </c>
      <c r="B623" s="215">
        <f>SUM(B624:B625)</f>
        <v>150</v>
      </c>
      <c r="C623" s="215">
        <f>SUM(C624:C625)</f>
        <v>165</v>
      </c>
      <c r="D623" s="214">
        <f>B623/C623*100</f>
        <v>90.91</v>
      </c>
    </row>
    <row r="624" ht="15.75" spans="1:4">
      <c r="A624" s="119" t="s">
        <v>574</v>
      </c>
      <c r="B624" s="215">
        <v>150</v>
      </c>
      <c r="C624" s="215">
        <v>165</v>
      </c>
      <c r="D624" s="214">
        <f>B624/C624*100</f>
        <v>90.91</v>
      </c>
    </row>
    <row r="625" ht="15.75" spans="1:4">
      <c r="A625" s="119" t="s">
        <v>575</v>
      </c>
      <c r="B625" s="215">
        <v>0</v>
      </c>
      <c r="C625" s="215">
        <v>0</v>
      </c>
      <c r="D625" s="214">
        <v>0</v>
      </c>
    </row>
    <row r="626" ht="15.75" spans="1:4">
      <c r="A626" s="119" t="s">
        <v>576</v>
      </c>
      <c r="B626" s="215">
        <f>B627</f>
        <v>12773</v>
      </c>
      <c r="C626" s="215">
        <f>C627</f>
        <v>16309</v>
      </c>
      <c r="D626" s="214">
        <f t="shared" ref="D626:D630" si="34">B626/C626*100</f>
        <v>78.32</v>
      </c>
    </row>
    <row r="627" ht="15.75" spans="1:4">
      <c r="A627" s="119" t="s">
        <v>577</v>
      </c>
      <c r="B627" s="215">
        <v>12773</v>
      </c>
      <c r="C627" s="215">
        <v>16309</v>
      </c>
      <c r="D627" s="214">
        <f t="shared" si="34"/>
        <v>78.32</v>
      </c>
    </row>
    <row r="628" ht="15.75" spans="1:4">
      <c r="A628" s="119" t="s">
        <v>114</v>
      </c>
      <c r="B628" s="215">
        <f>SUBTOTAL(9,B629,B634,B648,B652,B664,B667,B671,B676,B680,B684,B687,B696,B698)</f>
        <v>28324</v>
      </c>
      <c r="C628" s="215">
        <f>SUBTOTAL(9,C629,C634,C648,C652,C664,C667,C671,C676,C680,C684,C687,C696,C698)</f>
        <v>28341</v>
      </c>
      <c r="D628" s="214">
        <f t="shared" si="34"/>
        <v>99.94</v>
      </c>
    </row>
    <row r="629" ht="15.75" spans="1:4">
      <c r="A629" s="119" t="s">
        <v>578</v>
      </c>
      <c r="B629" s="215">
        <f>SUM(B630:B633)</f>
        <v>838</v>
      </c>
      <c r="C629" s="215">
        <f>SUM(C630:C633)</f>
        <v>928</v>
      </c>
      <c r="D629" s="214">
        <f t="shared" si="34"/>
        <v>90.3</v>
      </c>
    </row>
    <row r="630" ht="15.75" spans="1:4">
      <c r="A630" s="119" t="s">
        <v>150</v>
      </c>
      <c r="B630" s="215">
        <v>394</v>
      </c>
      <c r="C630" s="215">
        <v>592</v>
      </c>
      <c r="D630" s="214">
        <f t="shared" si="34"/>
        <v>66.55</v>
      </c>
    </row>
    <row r="631" ht="15.75" spans="1:4">
      <c r="A631" s="119" t="s">
        <v>151</v>
      </c>
      <c r="B631" s="215">
        <v>0</v>
      </c>
      <c r="C631" s="215">
        <v>0</v>
      </c>
      <c r="D631" s="214">
        <v>0</v>
      </c>
    </row>
    <row r="632" ht="15.75" spans="1:4">
      <c r="A632" s="119" t="s">
        <v>152</v>
      </c>
      <c r="B632" s="215">
        <v>349</v>
      </c>
      <c r="C632" s="215">
        <v>241</v>
      </c>
      <c r="D632" s="214">
        <f>B632/C632*100</f>
        <v>144.81</v>
      </c>
    </row>
    <row r="633" ht="15.75" spans="1:4">
      <c r="A633" s="119" t="s">
        <v>579</v>
      </c>
      <c r="B633" s="215">
        <v>95</v>
      </c>
      <c r="C633" s="215">
        <v>95</v>
      </c>
      <c r="D633" s="214">
        <f t="shared" ref="D633:D636" si="35">B633/C633*100</f>
        <v>100</v>
      </c>
    </row>
    <row r="634" ht="15.75" spans="1:4">
      <c r="A634" s="119" t="s">
        <v>580</v>
      </c>
      <c r="B634" s="215">
        <f>SUM(B635:B647)</f>
        <v>4685</v>
      </c>
      <c r="C634" s="215">
        <f>SUM(C635:C647)</f>
        <v>4418</v>
      </c>
      <c r="D634" s="214">
        <f t="shared" si="35"/>
        <v>106.04</v>
      </c>
    </row>
    <row r="635" ht="15.75" spans="1:4">
      <c r="A635" s="119" t="s">
        <v>581</v>
      </c>
      <c r="B635" s="215">
        <v>2773</v>
      </c>
      <c r="C635" s="215">
        <v>2509</v>
      </c>
      <c r="D635" s="214">
        <f t="shared" si="35"/>
        <v>110.52</v>
      </c>
    </row>
    <row r="636" ht="15.75" spans="1:4">
      <c r="A636" s="119" t="s">
        <v>582</v>
      </c>
      <c r="B636" s="215">
        <v>991</v>
      </c>
      <c r="C636" s="215">
        <v>928</v>
      </c>
      <c r="D636" s="214">
        <f t="shared" si="35"/>
        <v>106.79</v>
      </c>
    </row>
    <row r="637" ht="15.75" spans="1:4">
      <c r="A637" s="119" t="s">
        <v>583</v>
      </c>
      <c r="B637" s="215">
        <v>0</v>
      </c>
      <c r="C637" s="215">
        <v>0</v>
      </c>
      <c r="D637" s="214">
        <v>0</v>
      </c>
    </row>
    <row r="638" ht="15.75" spans="1:4">
      <c r="A638" s="119" t="s">
        <v>584</v>
      </c>
      <c r="B638" s="215">
        <v>0</v>
      </c>
      <c r="C638" s="215">
        <v>0</v>
      </c>
      <c r="D638" s="214">
        <v>0</v>
      </c>
    </row>
    <row r="639" ht="15.75" spans="1:4">
      <c r="A639" s="119" t="s">
        <v>585</v>
      </c>
      <c r="B639" s="215">
        <v>0</v>
      </c>
      <c r="C639" s="215">
        <v>0</v>
      </c>
      <c r="D639" s="214">
        <v>0</v>
      </c>
    </row>
    <row r="640" ht="15.75" spans="1:4">
      <c r="A640" s="119" t="s">
        <v>586</v>
      </c>
      <c r="B640" s="215">
        <v>0</v>
      </c>
      <c r="C640" s="215">
        <v>0</v>
      </c>
      <c r="D640" s="214">
        <v>0</v>
      </c>
    </row>
    <row r="641" ht="15.75" spans="1:4">
      <c r="A641" s="119" t="s">
        <v>587</v>
      </c>
      <c r="B641" s="215">
        <v>0</v>
      </c>
      <c r="C641" s="215">
        <v>0</v>
      </c>
      <c r="D641" s="214">
        <v>0</v>
      </c>
    </row>
    <row r="642" ht="15.75" spans="1:4">
      <c r="A642" s="119" t="s">
        <v>588</v>
      </c>
      <c r="B642" s="215">
        <v>326</v>
      </c>
      <c r="C642" s="215">
        <v>324</v>
      </c>
      <c r="D642" s="214">
        <f>B642/C642*100</f>
        <v>100.62</v>
      </c>
    </row>
    <row r="643" ht="15.75" spans="1:4">
      <c r="A643" s="119" t="s">
        <v>589</v>
      </c>
      <c r="B643" s="215">
        <v>0</v>
      </c>
      <c r="C643" s="215">
        <v>0</v>
      </c>
      <c r="D643" s="214">
        <v>0</v>
      </c>
    </row>
    <row r="644" ht="15.75" spans="1:4">
      <c r="A644" s="119" t="s">
        <v>590</v>
      </c>
      <c r="B644" s="215">
        <v>0</v>
      </c>
      <c r="C644" s="215">
        <v>0</v>
      </c>
      <c r="D644" s="214">
        <v>0</v>
      </c>
    </row>
    <row r="645" ht="15.75" spans="1:4">
      <c r="A645" s="119" t="s">
        <v>591</v>
      </c>
      <c r="B645" s="215">
        <v>0</v>
      </c>
      <c r="C645" s="215">
        <v>0</v>
      </c>
      <c r="D645" s="214">
        <v>0</v>
      </c>
    </row>
    <row r="646" ht="15.75" spans="1:4">
      <c r="A646" s="119" t="s">
        <v>592</v>
      </c>
      <c r="B646" s="215">
        <v>0</v>
      </c>
      <c r="C646" s="215">
        <v>0</v>
      </c>
      <c r="D646" s="214">
        <v>0</v>
      </c>
    </row>
    <row r="647" ht="15.75" spans="1:4">
      <c r="A647" s="119" t="s">
        <v>593</v>
      </c>
      <c r="B647" s="215">
        <v>595</v>
      </c>
      <c r="C647" s="215">
        <v>657</v>
      </c>
      <c r="D647" s="214">
        <v>0</v>
      </c>
    </row>
    <row r="648" ht="15.75" spans="1:4">
      <c r="A648" s="119" t="s">
        <v>594</v>
      </c>
      <c r="B648" s="215">
        <f>SUM(B649:B651)</f>
        <v>11072</v>
      </c>
      <c r="C648" s="215">
        <f>SUM(C649:C651)</f>
        <v>10849</v>
      </c>
      <c r="D648" s="214">
        <f t="shared" ref="D648:D655" si="36">B648/C648*100</f>
        <v>102.06</v>
      </c>
    </row>
    <row r="649" ht="15.75" spans="1:4">
      <c r="A649" s="119" t="s">
        <v>595</v>
      </c>
      <c r="B649" s="215">
        <v>0</v>
      </c>
      <c r="C649" s="215">
        <v>0</v>
      </c>
      <c r="D649" s="214">
        <v>0</v>
      </c>
    </row>
    <row r="650" ht="15.75" spans="1:4">
      <c r="A650" s="119" t="s">
        <v>596</v>
      </c>
      <c r="B650" s="215">
        <v>9632</v>
      </c>
      <c r="C650" s="215">
        <v>9502</v>
      </c>
      <c r="D650" s="214">
        <f t="shared" si="36"/>
        <v>101.37</v>
      </c>
    </row>
    <row r="651" ht="15.75" spans="1:4">
      <c r="A651" s="119" t="s">
        <v>597</v>
      </c>
      <c r="B651" s="215">
        <v>1440</v>
      </c>
      <c r="C651" s="215">
        <v>1347</v>
      </c>
      <c r="D651" s="214">
        <f t="shared" si="36"/>
        <v>106.9</v>
      </c>
    </row>
    <row r="652" ht="15.75" spans="1:4">
      <c r="A652" s="119" t="s">
        <v>598</v>
      </c>
      <c r="B652" s="215">
        <f>SUM(B653:B663)</f>
        <v>5718</v>
      </c>
      <c r="C652" s="215">
        <f>SUM(C653:C663)</f>
        <v>5295</v>
      </c>
      <c r="D652" s="214">
        <f t="shared" si="36"/>
        <v>107.99</v>
      </c>
    </row>
    <row r="653" ht="15.75" spans="1:4">
      <c r="A653" s="119" t="s">
        <v>599</v>
      </c>
      <c r="B653" s="215">
        <v>917</v>
      </c>
      <c r="C653" s="215">
        <v>731</v>
      </c>
      <c r="D653" s="214">
        <f t="shared" si="36"/>
        <v>125.44</v>
      </c>
    </row>
    <row r="654" ht="15.75" spans="1:4">
      <c r="A654" s="119" t="s">
        <v>600</v>
      </c>
      <c r="B654" s="215">
        <v>0</v>
      </c>
      <c r="C654" s="215">
        <v>213</v>
      </c>
      <c r="D654" s="214">
        <f t="shared" si="36"/>
        <v>0</v>
      </c>
    </row>
    <row r="655" ht="15.75" spans="1:4">
      <c r="A655" s="119" t="s">
        <v>601</v>
      </c>
      <c r="B655" s="215">
        <v>963</v>
      </c>
      <c r="C655" s="215">
        <v>933</v>
      </c>
      <c r="D655" s="214">
        <f t="shared" si="36"/>
        <v>103.22</v>
      </c>
    </row>
    <row r="656" ht="15.75" spans="1:4">
      <c r="A656" s="119" t="s">
        <v>602</v>
      </c>
      <c r="B656" s="215">
        <v>0</v>
      </c>
      <c r="C656" s="215">
        <v>0</v>
      </c>
      <c r="D656" s="214">
        <v>0</v>
      </c>
    </row>
    <row r="657" ht="15.75" spans="1:4">
      <c r="A657" s="119" t="s">
        <v>603</v>
      </c>
      <c r="B657" s="215">
        <v>0</v>
      </c>
      <c r="C657" s="215">
        <v>0</v>
      </c>
      <c r="D657" s="214">
        <v>0</v>
      </c>
    </row>
    <row r="658" ht="15.75" spans="1:4">
      <c r="A658" s="119" t="s">
        <v>604</v>
      </c>
      <c r="B658" s="215">
        <v>0</v>
      </c>
      <c r="C658" s="215">
        <v>0</v>
      </c>
      <c r="D658" s="214">
        <v>0</v>
      </c>
    </row>
    <row r="659" ht="15.75" spans="1:4">
      <c r="A659" s="119" t="s">
        <v>605</v>
      </c>
      <c r="B659" s="215">
        <v>0</v>
      </c>
      <c r="C659" s="215">
        <v>0</v>
      </c>
      <c r="D659" s="214">
        <v>0</v>
      </c>
    </row>
    <row r="660" ht="15.75" spans="1:4">
      <c r="A660" s="119" t="s">
        <v>606</v>
      </c>
      <c r="B660" s="215">
        <v>3578</v>
      </c>
      <c r="C660" s="215">
        <v>3005</v>
      </c>
      <c r="D660" s="214">
        <f t="shared" ref="D660:D665" si="37">B660/C660*100</f>
        <v>119.07</v>
      </c>
    </row>
    <row r="661" ht="15.75" spans="1:4">
      <c r="A661" s="119" t="s">
        <v>607</v>
      </c>
      <c r="B661" s="215">
        <v>0</v>
      </c>
      <c r="C661" s="215">
        <v>0</v>
      </c>
      <c r="D661" s="214">
        <v>0</v>
      </c>
    </row>
    <row r="662" ht="15.75" spans="1:4">
      <c r="A662" s="119" t="s">
        <v>608</v>
      </c>
      <c r="B662" s="215">
        <v>239</v>
      </c>
      <c r="C662" s="215">
        <v>392</v>
      </c>
      <c r="D662" s="214">
        <f t="shared" si="37"/>
        <v>60.97</v>
      </c>
    </row>
    <row r="663" ht="15.75" spans="1:4">
      <c r="A663" s="119" t="s">
        <v>609</v>
      </c>
      <c r="B663" s="215">
        <v>21</v>
      </c>
      <c r="C663" s="215">
        <v>21</v>
      </c>
      <c r="D663" s="214">
        <v>0</v>
      </c>
    </row>
    <row r="664" ht="15.75" spans="1:4">
      <c r="A664" s="119" t="s">
        <v>610</v>
      </c>
      <c r="B664" s="215">
        <f>SUM(B665:B666)</f>
        <v>267</v>
      </c>
      <c r="C664" s="215">
        <f>SUM(C665:C666)</f>
        <v>245</v>
      </c>
      <c r="D664" s="214">
        <f t="shared" si="37"/>
        <v>108.98</v>
      </c>
    </row>
    <row r="665" ht="15.75" spans="1:4">
      <c r="A665" s="119" t="s">
        <v>611</v>
      </c>
      <c r="B665" s="215">
        <v>267</v>
      </c>
      <c r="C665" s="215">
        <v>245</v>
      </c>
      <c r="D665" s="214">
        <f t="shared" si="37"/>
        <v>108.98</v>
      </c>
    </row>
    <row r="666" ht="15.75" spans="1:4">
      <c r="A666" s="119" t="s">
        <v>612</v>
      </c>
      <c r="B666" s="215">
        <v>0</v>
      </c>
      <c r="C666" s="215">
        <v>0</v>
      </c>
      <c r="D666" s="214">
        <v>0</v>
      </c>
    </row>
    <row r="667" ht="15.75" spans="1:4">
      <c r="A667" s="119" t="s">
        <v>613</v>
      </c>
      <c r="B667" s="215">
        <f>SUM(B668:B670)</f>
        <v>4142</v>
      </c>
      <c r="C667" s="215">
        <f>SUM(C668:C670)</f>
        <v>4100</v>
      </c>
      <c r="D667" s="214">
        <f t="shared" ref="D667:D671" si="38">B667/C667*100</f>
        <v>101.02</v>
      </c>
    </row>
    <row r="668" ht="15.75" spans="1:4">
      <c r="A668" s="119" t="s">
        <v>614</v>
      </c>
      <c r="B668" s="215">
        <v>3082</v>
      </c>
      <c r="C668" s="215">
        <v>3176</v>
      </c>
      <c r="D668" s="214">
        <f t="shared" si="38"/>
        <v>97.04</v>
      </c>
    </row>
    <row r="669" ht="15.75" spans="1:4">
      <c r="A669" s="119" t="s">
        <v>615</v>
      </c>
      <c r="B669" s="215">
        <v>0</v>
      </c>
      <c r="C669" s="215">
        <v>0</v>
      </c>
      <c r="D669" s="214">
        <v>0</v>
      </c>
    </row>
    <row r="670" ht="15.75" spans="1:4">
      <c r="A670" s="119" t="s">
        <v>616</v>
      </c>
      <c r="B670" s="215">
        <v>1060</v>
      </c>
      <c r="C670" s="215">
        <v>924</v>
      </c>
      <c r="D670" s="214">
        <f t="shared" si="38"/>
        <v>114.72</v>
      </c>
    </row>
    <row r="671" ht="15.75" spans="1:4">
      <c r="A671" s="119" t="s">
        <v>617</v>
      </c>
      <c r="B671" s="215">
        <f>SUM(B672:B675)</f>
        <v>406</v>
      </c>
      <c r="C671" s="215">
        <f>SUM(C672:C675)</f>
        <v>300</v>
      </c>
      <c r="D671" s="214">
        <f t="shared" si="38"/>
        <v>135.33</v>
      </c>
    </row>
    <row r="672" ht="15.75" spans="1:4">
      <c r="A672" s="119" t="s">
        <v>618</v>
      </c>
      <c r="B672" s="215">
        <v>0</v>
      </c>
      <c r="C672" s="215">
        <v>0</v>
      </c>
      <c r="D672" s="214">
        <v>0</v>
      </c>
    </row>
    <row r="673" ht="15.75" spans="1:4">
      <c r="A673" s="119" t="s">
        <v>619</v>
      </c>
      <c r="B673" s="215">
        <v>0</v>
      </c>
      <c r="C673" s="215">
        <v>0</v>
      </c>
      <c r="D673" s="214">
        <v>0</v>
      </c>
    </row>
    <row r="674" ht="15.75" spans="1:4">
      <c r="A674" s="119" t="s">
        <v>620</v>
      </c>
      <c r="B674" s="215">
        <v>0</v>
      </c>
      <c r="C674" s="215">
        <v>0</v>
      </c>
      <c r="D674" s="214">
        <v>0</v>
      </c>
    </row>
    <row r="675" ht="15.75" spans="1:4">
      <c r="A675" s="119" t="s">
        <v>621</v>
      </c>
      <c r="B675" s="215">
        <v>406</v>
      </c>
      <c r="C675" s="215">
        <v>300</v>
      </c>
      <c r="D675" s="214">
        <f>B675/C675*100</f>
        <v>135.33</v>
      </c>
    </row>
    <row r="676" ht="15.75" spans="1:4">
      <c r="A676" s="119" t="s">
        <v>622</v>
      </c>
      <c r="B676" s="215">
        <v>0</v>
      </c>
      <c r="C676" s="215">
        <f>SUM(C677:C679)</f>
        <v>0</v>
      </c>
      <c r="D676" s="214">
        <v>0</v>
      </c>
    </row>
    <row r="677" ht="15.75" spans="1:4">
      <c r="A677" s="119" t="s">
        <v>623</v>
      </c>
      <c r="B677" s="215">
        <v>0</v>
      </c>
      <c r="C677" s="215">
        <v>0</v>
      </c>
      <c r="D677" s="214">
        <v>0</v>
      </c>
    </row>
    <row r="678" ht="15.75" spans="1:4">
      <c r="A678" s="119" t="s">
        <v>624</v>
      </c>
      <c r="B678" s="215">
        <v>0</v>
      </c>
      <c r="C678" s="215">
        <v>0</v>
      </c>
      <c r="D678" s="214">
        <v>0</v>
      </c>
    </row>
    <row r="679" ht="15.75" spans="1:4">
      <c r="A679" s="119" t="s">
        <v>625</v>
      </c>
      <c r="B679" s="215">
        <v>0</v>
      </c>
      <c r="C679" s="215">
        <v>0</v>
      </c>
      <c r="D679" s="214">
        <v>0</v>
      </c>
    </row>
    <row r="680" ht="15.75" spans="1:4">
      <c r="A680" s="119" t="s">
        <v>626</v>
      </c>
      <c r="B680" s="215">
        <f>SUM(B681:B683)</f>
        <v>920</v>
      </c>
      <c r="C680" s="215">
        <f>SUM(C681:C683)</f>
        <v>1820</v>
      </c>
      <c r="D680" s="214">
        <f t="shared" ref="D680:D685" si="39">B680/C680*100</f>
        <v>50.55</v>
      </c>
    </row>
    <row r="681" ht="15.75" spans="1:4">
      <c r="A681" s="119" t="s">
        <v>627</v>
      </c>
      <c r="B681" s="215">
        <v>0</v>
      </c>
      <c r="C681" s="215">
        <v>0</v>
      </c>
      <c r="D681" s="214">
        <v>0</v>
      </c>
    </row>
    <row r="682" ht="15.75" spans="1:4">
      <c r="A682" s="119" t="s">
        <v>628</v>
      </c>
      <c r="B682" s="215">
        <v>0</v>
      </c>
      <c r="C682" s="215">
        <v>0</v>
      </c>
      <c r="D682" s="214">
        <v>0</v>
      </c>
    </row>
    <row r="683" ht="15.75" spans="1:4">
      <c r="A683" s="119" t="s">
        <v>629</v>
      </c>
      <c r="B683" s="215">
        <v>920</v>
      </c>
      <c r="C683" s="215">
        <v>1820</v>
      </c>
      <c r="D683" s="214">
        <f t="shared" si="39"/>
        <v>50.55</v>
      </c>
    </row>
    <row r="684" ht="15.75" spans="1:4">
      <c r="A684" s="119" t="s">
        <v>630</v>
      </c>
      <c r="B684" s="215">
        <f>SUM(B685:B686)</f>
        <v>78</v>
      </c>
      <c r="C684" s="215">
        <f>SUM(C685:C686)</f>
        <v>96</v>
      </c>
      <c r="D684" s="214">
        <f t="shared" si="39"/>
        <v>81.25</v>
      </c>
    </row>
    <row r="685" ht="15.75" spans="1:4">
      <c r="A685" s="119" t="s">
        <v>631</v>
      </c>
      <c r="B685" s="215">
        <v>76</v>
      </c>
      <c r="C685" s="215">
        <v>92</v>
      </c>
      <c r="D685" s="214">
        <f t="shared" si="39"/>
        <v>82.61</v>
      </c>
    </row>
    <row r="686" ht="15.75" spans="1:4">
      <c r="A686" s="119" t="s">
        <v>632</v>
      </c>
      <c r="B686" s="215">
        <v>2</v>
      </c>
      <c r="C686" s="215">
        <v>4</v>
      </c>
      <c r="D686" s="214">
        <v>0</v>
      </c>
    </row>
    <row r="687" ht="15.75" spans="1:4">
      <c r="A687" s="119" t="s">
        <v>633</v>
      </c>
      <c r="B687" s="215">
        <v>0</v>
      </c>
      <c r="C687" s="215">
        <f>SUM(C688:C695)</f>
        <v>0</v>
      </c>
      <c r="D687" s="214">
        <v>0</v>
      </c>
    </row>
    <row r="688" ht="15.75" spans="1:4">
      <c r="A688" s="119" t="s">
        <v>150</v>
      </c>
      <c r="B688" s="215">
        <v>0</v>
      </c>
      <c r="C688" s="215">
        <v>0</v>
      </c>
      <c r="D688" s="214">
        <v>0</v>
      </c>
    </row>
    <row r="689" ht="15.75" spans="1:4">
      <c r="A689" s="119" t="s">
        <v>151</v>
      </c>
      <c r="B689" s="215">
        <v>0</v>
      </c>
      <c r="C689" s="215">
        <v>0</v>
      </c>
      <c r="D689" s="214">
        <v>0</v>
      </c>
    </row>
    <row r="690" ht="15.75" spans="1:4">
      <c r="A690" s="119" t="s">
        <v>152</v>
      </c>
      <c r="B690" s="215">
        <v>0</v>
      </c>
      <c r="C690" s="215">
        <v>0</v>
      </c>
      <c r="D690" s="214">
        <v>0</v>
      </c>
    </row>
    <row r="691" ht="15.75" spans="1:4">
      <c r="A691" s="119" t="s">
        <v>192</v>
      </c>
      <c r="B691" s="215">
        <v>0</v>
      </c>
      <c r="C691" s="215">
        <v>0</v>
      </c>
      <c r="D691" s="214">
        <v>0</v>
      </c>
    </row>
    <row r="692" ht="15.75" spans="1:4">
      <c r="A692" s="119" t="s">
        <v>634</v>
      </c>
      <c r="B692" s="215">
        <v>0</v>
      </c>
      <c r="C692" s="215">
        <v>0</v>
      </c>
      <c r="D692" s="214">
        <v>0</v>
      </c>
    </row>
    <row r="693" ht="15.75" spans="1:4">
      <c r="A693" s="119" t="s">
        <v>635</v>
      </c>
      <c r="B693" s="215">
        <v>0</v>
      </c>
      <c r="C693" s="215">
        <v>0</v>
      </c>
      <c r="D693" s="214">
        <v>0</v>
      </c>
    </row>
    <row r="694" ht="15.75" spans="1:4">
      <c r="A694" s="119" t="s">
        <v>159</v>
      </c>
      <c r="B694" s="215">
        <v>0</v>
      </c>
      <c r="C694" s="215">
        <v>0</v>
      </c>
      <c r="D694" s="214">
        <v>0</v>
      </c>
    </row>
    <row r="695" ht="15.75" spans="1:4">
      <c r="A695" s="119" t="s">
        <v>636</v>
      </c>
      <c r="B695" s="215">
        <v>0</v>
      </c>
      <c r="C695" s="215">
        <v>0</v>
      </c>
      <c r="D695" s="214">
        <v>0</v>
      </c>
    </row>
    <row r="696" ht="15.75" spans="1:4">
      <c r="A696" s="119" t="s">
        <v>637</v>
      </c>
      <c r="B696" s="215">
        <v>0</v>
      </c>
      <c r="C696" s="215">
        <f>SUM(C697)</f>
        <v>0</v>
      </c>
      <c r="D696" s="214">
        <v>0</v>
      </c>
    </row>
    <row r="697" ht="15.75" spans="1:4">
      <c r="A697" s="119" t="s">
        <v>638</v>
      </c>
      <c r="B697" s="215">
        <v>0</v>
      </c>
      <c r="C697" s="215">
        <v>0</v>
      </c>
      <c r="D697" s="214">
        <v>0</v>
      </c>
    </row>
    <row r="698" ht="15.75" spans="1:4">
      <c r="A698" s="119" t="s">
        <v>639</v>
      </c>
      <c r="B698" s="215">
        <f>SUM(B699)</f>
        <v>198</v>
      </c>
      <c r="C698" s="215">
        <f>SUM(C699)</f>
        <v>290</v>
      </c>
      <c r="D698" s="214">
        <f t="shared" ref="D698:D701" si="40">B698/C698*100</f>
        <v>68.28</v>
      </c>
    </row>
    <row r="699" ht="15.75" spans="1:4">
      <c r="A699" s="119" t="s">
        <v>640</v>
      </c>
      <c r="B699" s="215">
        <v>198</v>
      </c>
      <c r="C699" s="215">
        <v>290</v>
      </c>
      <c r="D699" s="214">
        <f t="shared" si="40"/>
        <v>68.28</v>
      </c>
    </row>
    <row r="700" ht="15.75" spans="1:4">
      <c r="A700" s="119" t="s">
        <v>115</v>
      </c>
      <c r="B700" s="215">
        <f>SUBTOTAL(9,B701,B711,B715,B724,B729,B736,B742,B745,B748,B749,B750,B756,B757,B758,B773)</f>
        <v>4705</v>
      </c>
      <c r="C700" s="215">
        <f>SUBTOTAL(9,C701,C711,C715,C724,C729,C736,C742,C745,C748,C749,C750,C756,C757,C758,C773)</f>
        <v>3001</v>
      </c>
      <c r="D700" s="214">
        <f t="shared" si="40"/>
        <v>156.78</v>
      </c>
    </row>
    <row r="701" ht="15.75" spans="1:4">
      <c r="A701" s="119" t="s">
        <v>641</v>
      </c>
      <c r="B701" s="215">
        <v>166</v>
      </c>
      <c r="C701" s="215">
        <f>SUM(C702:C710)</f>
        <v>155</v>
      </c>
      <c r="D701" s="214">
        <f t="shared" si="40"/>
        <v>107.1</v>
      </c>
    </row>
    <row r="702" ht="15.75" spans="1:4">
      <c r="A702" s="119" t="s">
        <v>150</v>
      </c>
      <c r="B702" s="215">
        <v>0</v>
      </c>
      <c r="C702" s="215">
        <v>0</v>
      </c>
      <c r="D702" s="214">
        <v>0</v>
      </c>
    </row>
    <row r="703" ht="15.75" spans="1:4">
      <c r="A703" s="119" t="s">
        <v>151</v>
      </c>
      <c r="B703" s="215">
        <v>0</v>
      </c>
      <c r="C703" s="215">
        <v>0</v>
      </c>
      <c r="D703" s="214">
        <v>0</v>
      </c>
    </row>
    <row r="704" ht="15.75" spans="1:4">
      <c r="A704" s="119" t="s">
        <v>152</v>
      </c>
      <c r="B704" s="215">
        <v>0</v>
      </c>
      <c r="C704" s="215">
        <v>0</v>
      </c>
      <c r="D704" s="214">
        <v>0</v>
      </c>
    </row>
    <row r="705" ht="15.75" spans="1:4">
      <c r="A705" s="119" t="s">
        <v>642</v>
      </c>
      <c r="B705" s="215">
        <v>0</v>
      </c>
      <c r="C705" s="215">
        <v>0</v>
      </c>
      <c r="D705" s="214">
        <v>0</v>
      </c>
    </row>
    <row r="706" ht="15.75" spans="1:4">
      <c r="A706" s="119" t="s">
        <v>643</v>
      </c>
      <c r="B706" s="215">
        <v>0</v>
      </c>
      <c r="C706" s="215">
        <v>0</v>
      </c>
      <c r="D706" s="214">
        <v>0</v>
      </c>
    </row>
    <row r="707" ht="15.75" spans="1:4">
      <c r="A707" s="119" t="s">
        <v>644</v>
      </c>
      <c r="B707" s="215">
        <v>0</v>
      </c>
      <c r="C707" s="215">
        <v>0</v>
      </c>
      <c r="D707" s="214">
        <v>0</v>
      </c>
    </row>
    <row r="708" ht="15.75" spans="1:4">
      <c r="A708" s="119" t="s">
        <v>645</v>
      </c>
      <c r="B708" s="215">
        <v>0</v>
      </c>
      <c r="C708" s="215">
        <v>0</v>
      </c>
      <c r="D708" s="214">
        <v>0</v>
      </c>
    </row>
    <row r="709" ht="15.75" spans="1:4">
      <c r="A709" s="119" t="s">
        <v>179</v>
      </c>
      <c r="B709" s="215">
        <v>0</v>
      </c>
      <c r="C709" s="215">
        <v>0</v>
      </c>
      <c r="D709" s="214">
        <v>0</v>
      </c>
    </row>
    <row r="710" ht="15.75" spans="1:4">
      <c r="A710" s="119" t="s">
        <v>646</v>
      </c>
      <c r="B710" s="215">
        <v>166</v>
      </c>
      <c r="C710" s="215">
        <v>155</v>
      </c>
      <c r="D710" s="214">
        <f>B710/C710*100</f>
        <v>107.1</v>
      </c>
    </row>
    <row r="711" ht="15.75" spans="1:4">
      <c r="A711" s="119" t="s">
        <v>647</v>
      </c>
      <c r="B711" s="215">
        <v>0</v>
      </c>
      <c r="C711" s="215">
        <f>SUM(C712:C714)</f>
        <v>0</v>
      </c>
      <c r="D711" s="214">
        <v>0</v>
      </c>
    </row>
    <row r="712" ht="15.75" spans="1:4">
      <c r="A712" s="119" t="s">
        <v>648</v>
      </c>
      <c r="B712" s="215">
        <v>0</v>
      </c>
      <c r="C712" s="215">
        <v>0</v>
      </c>
      <c r="D712" s="214">
        <v>0</v>
      </c>
    </row>
    <row r="713" ht="15.75" spans="1:4">
      <c r="A713" s="119" t="s">
        <v>649</v>
      </c>
      <c r="B713" s="215">
        <v>0</v>
      </c>
      <c r="C713" s="215">
        <v>0</v>
      </c>
      <c r="D713" s="214">
        <v>0</v>
      </c>
    </row>
    <row r="714" ht="15.75" spans="1:4">
      <c r="A714" s="119" t="s">
        <v>650</v>
      </c>
      <c r="B714" s="215">
        <v>0</v>
      </c>
      <c r="C714" s="215">
        <v>0</v>
      </c>
      <c r="D714" s="214">
        <v>0</v>
      </c>
    </row>
    <row r="715" ht="15.75" spans="1:4">
      <c r="A715" s="119" t="s">
        <v>651</v>
      </c>
      <c r="B715" s="215">
        <f>SUM(B716:B723)</f>
        <v>144</v>
      </c>
      <c r="C715" s="215">
        <f>SUM(C716:C723)</f>
        <v>368</v>
      </c>
      <c r="D715" s="214">
        <f>B715/C715*100</f>
        <v>39.13</v>
      </c>
    </row>
    <row r="716" ht="15.75" spans="1:4">
      <c r="A716" s="119" t="s">
        <v>652</v>
      </c>
      <c r="B716" s="215">
        <v>144</v>
      </c>
      <c r="C716" s="215">
        <v>144</v>
      </c>
      <c r="D716" s="214">
        <f>B716/C716*100</f>
        <v>100</v>
      </c>
    </row>
    <row r="717" ht="15.75" spans="1:4">
      <c r="A717" s="119" t="s">
        <v>653</v>
      </c>
      <c r="B717" s="215">
        <v>0</v>
      </c>
      <c r="C717" s="215">
        <v>224</v>
      </c>
      <c r="D717" s="214">
        <f>B717/C717*100</f>
        <v>0</v>
      </c>
    </row>
    <row r="718" ht="15.75" spans="1:4">
      <c r="A718" s="119" t="s">
        <v>654</v>
      </c>
      <c r="B718" s="215">
        <v>0</v>
      </c>
      <c r="C718" s="215">
        <v>0</v>
      </c>
      <c r="D718" s="214">
        <v>0</v>
      </c>
    </row>
    <row r="719" ht="15.75" spans="1:4">
      <c r="A719" s="119" t="s">
        <v>655</v>
      </c>
      <c r="B719" s="215">
        <v>0</v>
      </c>
      <c r="C719" s="215">
        <v>0</v>
      </c>
      <c r="D719" s="214">
        <v>0</v>
      </c>
    </row>
    <row r="720" ht="15.75" spans="1:4">
      <c r="A720" s="119" t="s">
        <v>656</v>
      </c>
      <c r="B720" s="215">
        <v>0</v>
      </c>
      <c r="C720" s="215">
        <v>0</v>
      </c>
      <c r="D720" s="214">
        <v>0</v>
      </c>
    </row>
    <row r="721" ht="15.75" spans="1:4">
      <c r="A721" s="119" t="s">
        <v>657</v>
      </c>
      <c r="B721" s="215">
        <v>0</v>
      </c>
      <c r="C721" s="215">
        <v>0</v>
      </c>
      <c r="D721" s="214">
        <v>0</v>
      </c>
    </row>
    <row r="722" ht="15.75" spans="1:4">
      <c r="A722" s="119" t="s">
        <v>658</v>
      </c>
      <c r="B722" s="215">
        <v>0</v>
      </c>
      <c r="C722" s="215">
        <v>0</v>
      </c>
      <c r="D722" s="214">
        <v>0</v>
      </c>
    </row>
    <row r="723" ht="15.75" spans="1:4">
      <c r="A723" s="119" t="s">
        <v>659</v>
      </c>
      <c r="B723" s="215">
        <v>0</v>
      </c>
      <c r="C723" s="215">
        <v>0</v>
      </c>
      <c r="D723" s="214">
        <v>0</v>
      </c>
    </row>
    <row r="724" ht="15.75" spans="1:4">
      <c r="A724" s="119" t="s">
        <v>660</v>
      </c>
      <c r="B724" s="215">
        <f>SUM(B725:B728)</f>
        <v>0</v>
      </c>
      <c r="C724" s="215">
        <f>SUM(C725:C728)</f>
        <v>688</v>
      </c>
      <c r="D724" s="214">
        <v>0</v>
      </c>
    </row>
    <row r="725" ht="15.75" spans="1:4">
      <c r="A725" s="119" t="s">
        <v>661</v>
      </c>
      <c r="B725" s="215">
        <v>0</v>
      </c>
      <c r="C725" s="215">
        <v>0</v>
      </c>
      <c r="D725" s="214">
        <v>0</v>
      </c>
    </row>
    <row r="726" ht="15.75" spans="1:4">
      <c r="A726" s="119" t="s">
        <v>662</v>
      </c>
      <c r="B726" s="215">
        <v>0</v>
      </c>
      <c r="C726" s="215">
        <v>688</v>
      </c>
      <c r="D726" s="214">
        <v>0</v>
      </c>
    </row>
    <row r="727" ht="15.75" spans="1:4">
      <c r="A727" s="119" t="s">
        <v>663</v>
      </c>
      <c r="B727" s="215">
        <v>0</v>
      </c>
      <c r="C727" s="215">
        <v>0</v>
      </c>
      <c r="D727" s="214">
        <v>0</v>
      </c>
    </row>
    <row r="728" ht="15.75" spans="1:4">
      <c r="A728" s="119" t="s">
        <v>664</v>
      </c>
      <c r="B728" s="215">
        <v>0</v>
      </c>
      <c r="C728" s="215">
        <v>0</v>
      </c>
      <c r="D728" s="214">
        <v>0</v>
      </c>
    </row>
    <row r="729" ht="15.75" spans="1:4">
      <c r="A729" s="119" t="s">
        <v>665</v>
      </c>
      <c r="B729" s="215">
        <f>SUM(B730:B735)</f>
        <v>3195</v>
      </c>
      <c r="C729" s="215">
        <f>SUM(C730:C735)</f>
        <v>290</v>
      </c>
      <c r="D729" s="214">
        <f>B729/C729*100</f>
        <v>1101.72</v>
      </c>
    </row>
    <row r="730" ht="15.75" spans="1:4">
      <c r="A730" s="119" t="s">
        <v>666</v>
      </c>
      <c r="B730" s="215">
        <v>0</v>
      </c>
      <c r="C730" s="215">
        <v>133</v>
      </c>
      <c r="D730" s="214">
        <v>0</v>
      </c>
    </row>
    <row r="731" ht="15.75" spans="1:4">
      <c r="A731" s="119" t="s">
        <v>667</v>
      </c>
      <c r="B731" s="215">
        <v>0</v>
      </c>
      <c r="C731" s="215">
        <v>0</v>
      </c>
      <c r="D731" s="214">
        <v>0</v>
      </c>
    </row>
    <row r="732" ht="15.75" spans="1:4">
      <c r="A732" s="119" t="s">
        <v>668</v>
      </c>
      <c r="B732" s="215">
        <v>0</v>
      </c>
      <c r="C732" s="215">
        <v>0</v>
      </c>
      <c r="D732" s="214">
        <v>0</v>
      </c>
    </row>
    <row r="733" ht="15.75" spans="1:4">
      <c r="A733" s="119" t="s">
        <v>669</v>
      </c>
      <c r="B733" s="215">
        <v>0</v>
      </c>
      <c r="C733" s="215">
        <v>0</v>
      </c>
      <c r="D733" s="214">
        <v>0</v>
      </c>
    </row>
    <row r="734" ht="15.75" spans="1:4">
      <c r="A734" s="119" t="s">
        <v>670</v>
      </c>
      <c r="B734" s="215">
        <v>0</v>
      </c>
      <c r="C734" s="215">
        <v>157</v>
      </c>
      <c r="D734" s="214">
        <v>0</v>
      </c>
    </row>
    <row r="735" ht="15.75" spans="1:4">
      <c r="A735" s="119" t="s">
        <v>671</v>
      </c>
      <c r="B735" s="215">
        <v>3195</v>
      </c>
      <c r="C735" s="215">
        <v>0</v>
      </c>
      <c r="D735" s="214">
        <v>0</v>
      </c>
    </row>
    <row r="736" ht="15.75" spans="1:4">
      <c r="A736" s="119" t="s">
        <v>672</v>
      </c>
      <c r="B736" s="215">
        <v>0</v>
      </c>
      <c r="C736" s="215">
        <f>SUM(C737:C741)</f>
        <v>0</v>
      </c>
      <c r="D736" s="214">
        <v>0</v>
      </c>
    </row>
    <row r="737" ht="15.75" spans="1:4">
      <c r="A737" s="119" t="s">
        <v>673</v>
      </c>
      <c r="B737" s="215">
        <v>0</v>
      </c>
      <c r="C737" s="215">
        <v>0</v>
      </c>
      <c r="D737" s="214">
        <v>0</v>
      </c>
    </row>
    <row r="738" ht="15.75" spans="1:4">
      <c r="A738" s="119" t="s">
        <v>674</v>
      </c>
      <c r="B738" s="215">
        <v>0</v>
      </c>
      <c r="C738" s="215">
        <v>0</v>
      </c>
      <c r="D738" s="214">
        <v>0</v>
      </c>
    </row>
    <row r="739" ht="15.75" spans="1:4">
      <c r="A739" s="119" t="s">
        <v>675</v>
      </c>
      <c r="B739" s="215">
        <v>0</v>
      </c>
      <c r="C739" s="215">
        <v>0</v>
      </c>
      <c r="D739" s="214">
        <v>0</v>
      </c>
    </row>
    <row r="740" ht="15.75" spans="1:4">
      <c r="A740" s="119" t="s">
        <v>676</v>
      </c>
      <c r="B740" s="215">
        <v>0</v>
      </c>
      <c r="C740" s="215">
        <v>0</v>
      </c>
      <c r="D740" s="214">
        <v>0</v>
      </c>
    </row>
    <row r="741" ht="15.75" spans="1:4">
      <c r="A741" s="119" t="s">
        <v>677</v>
      </c>
      <c r="B741" s="215">
        <v>0</v>
      </c>
      <c r="C741" s="215">
        <v>0</v>
      </c>
      <c r="D741" s="214">
        <v>0</v>
      </c>
    </row>
    <row r="742" ht="15.75" spans="1:4">
      <c r="A742" s="119" t="s">
        <v>678</v>
      </c>
      <c r="B742" s="215">
        <v>0</v>
      </c>
      <c r="C742" s="215">
        <f>SUM(C743:C744)</f>
        <v>0</v>
      </c>
      <c r="D742" s="214">
        <v>0</v>
      </c>
    </row>
    <row r="743" ht="15.75" spans="1:4">
      <c r="A743" s="119" t="s">
        <v>679</v>
      </c>
      <c r="B743" s="215">
        <v>0</v>
      </c>
      <c r="C743" s="215">
        <v>0</v>
      </c>
      <c r="D743" s="214">
        <v>0</v>
      </c>
    </row>
    <row r="744" ht="15.75" spans="1:4">
      <c r="A744" s="119" t="s">
        <v>680</v>
      </c>
      <c r="B744" s="215">
        <v>0</v>
      </c>
      <c r="C744" s="215">
        <v>0</v>
      </c>
      <c r="D744" s="214">
        <v>0</v>
      </c>
    </row>
    <row r="745" ht="15.75" spans="1:4">
      <c r="A745" s="119" t="s">
        <v>681</v>
      </c>
      <c r="B745" s="215">
        <v>0</v>
      </c>
      <c r="C745" s="215">
        <f>SUM(C746:C747)</f>
        <v>0</v>
      </c>
      <c r="D745" s="214">
        <v>0</v>
      </c>
    </row>
    <row r="746" ht="15.75" spans="1:4">
      <c r="A746" s="119" t="s">
        <v>682</v>
      </c>
      <c r="B746" s="215">
        <v>0</v>
      </c>
      <c r="C746" s="215">
        <v>0</v>
      </c>
      <c r="D746" s="214">
        <v>0</v>
      </c>
    </row>
    <row r="747" ht="15.75" spans="1:4">
      <c r="A747" s="119" t="s">
        <v>683</v>
      </c>
      <c r="B747" s="215">
        <v>0</v>
      </c>
      <c r="C747" s="215">
        <v>0</v>
      </c>
      <c r="D747" s="214">
        <v>0</v>
      </c>
    </row>
    <row r="748" ht="15.75" spans="1:4">
      <c r="A748" s="119" t="s">
        <v>684</v>
      </c>
      <c r="B748" s="215">
        <v>0</v>
      </c>
      <c r="C748" s="215">
        <v>0</v>
      </c>
      <c r="D748" s="214">
        <v>0</v>
      </c>
    </row>
    <row r="749" ht="15.75" spans="1:4">
      <c r="A749" s="119" t="s">
        <v>685</v>
      </c>
      <c r="B749" s="215">
        <v>0</v>
      </c>
      <c r="C749" s="215">
        <v>0</v>
      </c>
      <c r="D749" s="214">
        <v>0</v>
      </c>
    </row>
    <row r="750" ht="15.75" spans="1:4">
      <c r="A750" s="119" t="s">
        <v>686</v>
      </c>
      <c r="B750" s="215">
        <v>0</v>
      </c>
      <c r="C750" s="215">
        <f>SUM(C751:C755)</f>
        <v>0</v>
      </c>
      <c r="D750" s="214">
        <v>0</v>
      </c>
    </row>
    <row r="751" ht="15.75" spans="1:4">
      <c r="A751" s="119" t="s">
        <v>687</v>
      </c>
      <c r="B751" s="215">
        <v>0</v>
      </c>
      <c r="C751" s="215">
        <v>0</v>
      </c>
      <c r="D751" s="214">
        <v>0</v>
      </c>
    </row>
    <row r="752" ht="15.75" spans="1:4">
      <c r="A752" s="119" t="s">
        <v>688</v>
      </c>
      <c r="B752" s="215">
        <v>0</v>
      </c>
      <c r="C752" s="215">
        <v>0</v>
      </c>
      <c r="D752" s="214">
        <v>0</v>
      </c>
    </row>
    <row r="753" ht="15.75" spans="1:4">
      <c r="A753" s="119" t="s">
        <v>689</v>
      </c>
      <c r="B753" s="215">
        <v>0</v>
      </c>
      <c r="C753" s="215">
        <v>0</v>
      </c>
      <c r="D753" s="214">
        <v>0</v>
      </c>
    </row>
    <row r="754" ht="15.75" spans="1:4">
      <c r="A754" s="119" t="s">
        <v>690</v>
      </c>
      <c r="B754" s="215">
        <v>0</v>
      </c>
      <c r="C754" s="215">
        <v>0</v>
      </c>
      <c r="D754" s="214">
        <v>0</v>
      </c>
    </row>
    <row r="755" ht="15.75" spans="1:4">
      <c r="A755" s="119" t="s">
        <v>691</v>
      </c>
      <c r="B755" s="215">
        <v>0</v>
      </c>
      <c r="C755" s="215">
        <v>0</v>
      </c>
      <c r="D755" s="214">
        <v>0</v>
      </c>
    </row>
    <row r="756" ht="15.75" spans="1:4">
      <c r="A756" s="119" t="s">
        <v>692</v>
      </c>
      <c r="B756" s="215">
        <v>0</v>
      </c>
      <c r="C756" s="215">
        <v>0</v>
      </c>
      <c r="D756" s="214">
        <v>0</v>
      </c>
    </row>
    <row r="757" ht="15.75" spans="1:4">
      <c r="A757" s="119" t="s">
        <v>693</v>
      </c>
      <c r="B757" s="215">
        <v>0</v>
      </c>
      <c r="C757" s="215">
        <v>0</v>
      </c>
      <c r="D757" s="214">
        <v>0</v>
      </c>
    </row>
    <row r="758" ht="15.75" spans="1:4">
      <c r="A758" s="119" t="s">
        <v>694</v>
      </c>
      <c r="B758" s="215">
        <v>0</v>
      </c>
      <c r="C758" s="215">
        <f>SUM(C759:C772)</f>
        <v>0</v>
      </c>
      <c r="D758" s="214">
        <v>0</v>
      </c>
    </row>
    <row r="759" ht="15.75" spans="1:4">
      <c r="A759" s="119" t="s">
        <v>150</v>
      </c>
      <c r="B759" s="215">
        <v>0</v>
      </c>
      <c r="C759" s="215">
        <v>0</v>
      </c>
      <c r="D759" s="214">
        <v>0</v>
      </c>
    </row>
    <row r="760" ht="15.75" spans="1:4">
      <c r="A760" s="119" t="s">
        <v>151</v>
      </c>
      <c r="B760" s="215">
        <v>0</v>
      </c>
      <c r="C760" s="215">
        <v>0</v>
      </c>
      <c r="D760" s="214">
        <v>0</v>
      </c>
    </row>
    <row r="761" ht="15.75" spans="1:4">
      <c r="A761" s="119" t="s">
        <v>152</v>
      </c>
      <c r="B761" s="215">
        <v>0</v>
      </c>
      <c r="C761" s="215">
        <v>0</v>
      </c>
      <c r="D761" s="214">
        <v>0</v>
      </c>
    </row>
    <row r="762" ht="15.75" spans="1:4">
      <c r="A762" s="119" t="s">
        <v>695</v>
      </c>
      <c r="B762" s="215">
        <v>0</v>
      </c>
      <c r="C762" s="215">
        <v>0</v>
      </c>
      <c r="D762" s="214">
        <v>0</v>
      </c>
    </row>
    <row r="763" ht="15.75" spans="1:4">
      <c r="A763" s="119" t="s">
        <v>696</v>
      </c>
      <c r="B763" s="215">
        <v>0</v>
      </c>
      <c r="C763" s="215">
        <v>0</v>
      </c>
      <c r="D763" s="214">
        <v>0</v>
      </c>
    </row>
    <row r="764" ht="15.75" spans="1:4">
      <c r="A764" s="119" t="s">
        <v>697</v>
      </c>
      <c r="B764" s="215">
        <v>0</v>
      </c>
      <c r="C764" s="215">
        <v>0</v>
      </c>
      <c r="D764" s="214">
        <v>0</v>
      </c>
    </row>
    <row r="765" ht="15.75" spans="1:4">
      <c r="A765" s="119" t="s">
        <v>698</v>
      </c>
      <c r="B765" s="215">
        <v>0</v>
      </c>
      <c r="C765" s="215">
        <v>0</v>
      </c>
      <c r="D765" s="214">
        <v>0</v>
      </c>
    </row>
    <row r="766" ht="15.75" spans="1:4">
      <c r="A766" s="119" t="s">
        <v>699</v>
      </c>
      <c r="B766" s="215">
        <v>0</v>
      </c>
      <c r="C766" s="215">
        <v>0</v>
      </c>
      <c r="D766" s="214">
        <v>0</v>
      </c>
    </row>
    <row r="767" ht="15.75" spans="1:4">
      <c r="A767" s="119" t="s">
        <v>700</v>
      </c>
      <c r="B767" s="215">
        <v>0</v>
      </c>
      <c r="C767" s="215">
        <v>0</v>
      </c>
      <c r="D767" s="214">
        <v>0</v>
      </c>
    </row>
    <row r="768" ht="15.75" spans="1:4">
      <c r="A768" s="119" t="s">
        <v>701</v>
      </c>
      <c r="B768" s="215">
        <v>0</v>
      </c>
      <c r="C768" s="215">
        <v>0</v>
      </c>
      <c r="D768" s="214">
        <v>0</v>
      </c>
    </row>
    <row r="769" ht="15.75" spans="1:4">
      <c r="A769" s="119" t="s">
        <v>192</v>
      </c>
      <c r="B769" s="215">
        <v>0</v>
      </c>
      <c r="C769" s="215">
        <v>0</v>
      </c>
      <c r="D769" s="214">
        <v>0</v>
      </c>
    </row>
    <row r="770" ht="15.75" spans="1:4">
      <c r="A770" s="119" t="s">
        <v>702</v>
      </c>
      <c r="B770" s="215">
        <v>0</v>
      </c>
      <c r="C770" s="215">
        <v>0</v>
      </c>
      <c r="D770" s="214">
        <v>0</v>
      </c>
    </row>
    <row r="771" ht="15.75" spans="1:4">
      <c r="A771" s="119" t="s">
        <v>159</v>
      </c>
      <c r="B771" s="215">
        <v>0</v>
      </c>
      <c r="C771" s="215">
        <v>0</v>
      </c>
      <c r="D771" s="214">
        <v>0</v>
      </c>
    </row>
    <row r="772" ht="15.75" spans="1:4">
      <c r="A772" s="119" t="s">
        <v>703</v>
      </c>
      <c r="B772" s="215">
        <v>0</v>
      </c>
      <c r="C772" s="215">
        <v>0</v>
      </c>
      <c r="D772" s="214">
        <v>0</v>
      </c>
    </row>
    <row r="773" ht="15.75" spans="1:4">
      <c r="A773" s="119" t="s">
        <v>704</v>
      </c>
      <c r="B773" s="215">
        <f>B774</f>
        <v>1200</v>
      </c>
      <c r="C773" s="215">
        <f>C774</f>
        <v>1500</v>
      </c>
      <c r="D773" s="214">
        <f>B773/C773*100</f>
        <v>80</v>
      </c>
    </row>
    <row r="774" ht="15.75" spans="1:4">
      <c r="A774" s="103" t="s">
        <v>705</v>
      </c>
      <c r="B774" s="215">
        <v>1200</v>
      </c>
      <c r="C774" s="215">
        <v>1500</v>
      </c>
      <c r="D774" s="214">
        <f>B774/C774*100</f>
        <v>80</v>
      </c>
    </row>
    <row r="775" ht="15.75" spans="1:4">
      <c r="A775" s="119" t="s">
        <v>116</v>
      </c>
      <c r="B775" s="215">
        <f>SUBTOTAL(9,B776,B787,B789,B792,B794,B796)</f>
        <v>58381</v>
      </c>
      <c r="C775" s="215">
        <f>SUBTOTAL(9,C776,C787,C789,C792,C794,C796)</f>
        <v>65060</v>
      </c>
      <c r="D775" s="214">
        <f t="shared" ref="D775:D777" si="41">B775/C775*100</f>
        <v>89.73</v>
      </c>
    </row>
    <row r="776" ht="15.75" spans="1:4">
      <c r="A776" s="119" t="s">
        <v>706</v>
      </c>
      <c r="B776" s="215">
        <f>SUM(B777:B786)</f>
        <v>11929</v>
      </c>
      <c r="C776" s="215">
        <f>SUM(C777:C786)</f>
        <v>7540</v>
      </c>
      <c r="D776" s="214">
        <f t="shared" si="41"/>
        <v>158.21</v>
      </c>
    </row>
    <row r="777" ht="15.75" spans="1:4">
      <c r="A777" s="119" t="s">
        <v>150</v>
      </c>
      <c r="B777" s="215">
        <v>706</v>
      </c>
      <c r="C777" s="215">
        <v>753</v>
      </c>
      <c r="D777" s="214">
        <f t="shared" si="41"/>
        <v>93.76</v>
      </c>
    </row>
    <row r="778" ht="15.75" spans="1:4">
      <c r="A778" s="119" t="s">
        <v>151</v>
      </c>
      <c r="B778" s="215">
        <v>0</v>
      </c>
      <c r="C778" s="215">
        <v>0</v>
      </c>
      <c r="D778" s="214">
        <v>0</v>
      </c>
    </row>
    <row r="779" ht="15.75" spans="1:4">
      <c r="A779" s="119" t="s">
        <v>152</v>
      </c>
      <c r="B779" s="215">
        <v>466</v>
      </c>
      <c r="C779" s="215">
        <v>443</v>
      </c>
      <c r="D779" s="214">
        <f t="shared" ref="D779:D782" si="42">B779/C779*100</f>
        <v>105.19</v>
      </c>
    </row>
    <row r="780" ht="15.75" spans="1:4">
      <c r="A780" s="119" t="s">
        <v>707</v>
      </c>
      <c r="B780" s="215">
        <v>3982</v>
      </c>
      <c r="C780" s="215">
        <v>3063</v>
      </c>
      <c r="D780" s="214">
        <f t="shared" si="42"/>
        <v>130</v>
      </c>
    </row>
    <row r="781" ht="15.75" spans="1:4">
      <c r="A781" s="119" t="s">
        <v>708</v>
      </c>
      <c r="B781" s="215">
        <v>0</v>
      </c>
      <c r="C781" s="215">
        <v>0</v>
      </c>
      <c r="D781" s="214">
        <v>0</v>
      </c>
    </row>
    <row r="782" ht="15.75" spans="1:4">
      <c r="A782" s="119" t="s">
        <v>709</v>
      </c>
      <c r="B782" s="215">
        <v>0</v>
      </c>
      <c r="C782" s="215">
        <v>0</v>
      </c>
      <c r="D782" s="214">
        <v>0</v>
      </c>
    </row>
    <row r="783" ht="15.75" spans="1:4">
      <c r="A783" s="119" t="s">
        <v>710</v>
      </c>
      <c r="B783" s="215">
        <v>213</v>
      </c>
      <c r="C783" s="215">
        <v>0</v>
      </c>
      <c r="D783" s="214">
        <v>0</v>
      </c>
    </row>
    <row r="784" ht="15.75" spans="1:4">
      <c r="A784" s="119" t="s">
        <v>711</v>
      </c>
      <c r="B784" s="215">
        <v>0</v>
      </c>
      <c r="C784" s="215">
        <v>0</v>
      </c>
      <c r="D784" s="214">
        <v>0</v>
      </c>
    </row>
    <row r="785" ht="15.75" spans="1:4">
      <c r="A785" s="119" t="s">
        <v>712</v>
      </c>
      <c r="B785" s="215">
        <v>0</v>
      </c>
      <c r="C785" s="215">
        <v>0</v>
      </c>
      <c r="D785" s="214">
        <v>0</v>
      </c>
    </row>
    <row r="786" ht="15.75" spans="1:4">
      <c r="A786" s="119" t="s">
        <v>713</v>
      </c>
      <c r="B786" s="215">
        <v>6562</v>
      </c>
      <c r="C786" s="215">
        <v>3281</v>
      </c>
      <c r="D786" s="214">
        <f t="shared" ref="D786:D793" si="43">B786/C786*100</f>
        <v>200</v>
      </c>
    </row>
    <row r="787" ht="15.75" spans="1:4">
      <c r="A787" s="119" t="s">
        <v>714</v>
      </c>
      <c r="B787" s="215">
        <f>B788</f>
        <v>1200</v>
      </c>
      <c r="C787" s="215">
        <f>C788</f>
        <v>638</v>
      </c>
      <c r="D787" s="214">
        <v>0</v>
      </c>
    </row>
    <row r="788" ht="15.75" spans="1:4">
      <c r="A788" s="119" t="s">
        <v>715</v>
      </c>
      <c r="B788" s="215">
        <v>1200</v>
      </c>
      <c r="C788" s="215">
        <v>638</v>
      </c>
      <c r="D788" s="214">
        <v>0</v>
      </c>
    </row>
    <row r="789" ht="15.75" spans="1:4">
      <c r="A789" s="119" t="s">
        <v>716</v>
      </c>
      <c r="B789" s="215">
        <f>SUM(B790:B791)</f>
        <v>38395</v>
      </c>
      <c r="C789" s="215">
        <f>SUM(C790:C791)</f>
        <v>49537</v>
      </c>
      <c r="D789" s="214">
        <f t="shared" si="43"/>
        <v>77.51</v>
      </c>
    </row>
    <row r="790" ht="15.75" spans="1:4">
      <c r="A790" s="119" t="s">
        <v>717</v>
      </c>
      <c r="B790" s="215">
        <v>0</v>
      </c>
      <c r="C790" s="215">
        <v>0</v>
      </c>
      <c r="D790" s="214">
        <v>0</v>
      </c>
    </row>
    <row r="791" ht="15.75" spans="1:4">
      <c r="A791" s="119" t="s">
        <v>718</v>
      </c>
      <c r="B791" s="215">
        <v>38395</v>
      </c>
      <c r="C791" s="215">
        <v>49537</v>
      </c>
      <c r="D791" s="214">
        <f t="shared" si="43"/>
        <v>77.51</v>
      </c>
    </row>
    <row r="792" ht="15.75" spans="1:4">
      <c r="A792" s="119" t="s">
        <v>719</v>
      </c>
      <c r="B792" s="215">
        <f>B793</f>
        <v>6857</v>
      </c>
      <c r="C792" s="215">
        <f t="shared" ref="C792:C796" si="44">C793</f>
        <v>7345</v>
      </c>
      <c r="D792" s="214">
        <f t="shared" si="43"/>
        <v>93.36</v>
      </c>
    </row>
    <row r="793" ht="15.75" spans="1:4">
      <c r="A793" s="119" t="s">
        <v>720</v>
      </c>
      <c r="B793" s="215">
        <v>6857</v>
      </c>
      <c r="C793" s="215">
        <v>7345</v>
      </c>
      <c r="D793" s="214">
        <f t="shared" si="43"/>
        <v>93.36</v>
      </c>
    </row>
    <row r="794" ht="15.75" spans="1:4">
      <c r="A794" s="119" t="s">
        <v>721</v>
      </c>
      <c r="B794" s="215">
        <v>0</v>
      </c>
      <c r="C794" s="215">
        <f t="shared" si="44"/>
        <v>0</v>
      </c>
      <c r="D794" s="214">
        <v>0</v>
      </c>
    </row>
    <row r="795" ht="15.75" spans="1:4">
      <c r="A795" s="119" t="s">
        <v>722</v>
      </c>
      <c r="B795" s="215">
        <v>0</v>
      </c>
      <c r="C795" s="215">
        <v>0</v>
      </c>
      <c r="D795" s="214">
        <v>0</v>
      </c>
    </row>
    <row r="796" ht="15.75" spans="1:4">
      <c r="A796" s="119" t="s">
        <v>723</v>
      </c>
      <c r="B796" s="215">
        <v>0</v>
      </c>
      <c r="C796" s="215">
        <f t="shared" si="44"/>
        <v>0</v>
      </c>
      <c r="D796" s="214">
        <v>0</v>
      </c>
    </row>
    <row r="797" ht="15.75" spans="1:4">
      <c r="A797" s="119" t="s">
        <v>724</v>
      </c>
      <c r="B797" s="215">
        <v>0</v>
      </c>
      <c r="C797" s="215">
        <v>0</v>
      </c>
      <c r="D797" s="214">
        <v>0</v>
      </c>
    </row>
    <row r="798" ht="15.75" spans="1:4">
      <c r="A798" s="119" t="s">
        <v>117</v>
      </c>
      <c r="B798" s="215">
        <f>B799+B825+B850+B878+B889+B896+B903+B906</f>
        <v>29564</v>
      </c>
      <c r="C798" s="215">
        <f>C799+C825+C850+C878+C889+C896+C903+C906</f>
        <v>66167</v>
      </c>
      <c r="D798" s="214">
        <f t="shared" ref="D798:D800" si="45">B798/C798*100</f>
        <v>44.68</v>
      </c>
    </row>
    <row r="799" ht="15.75" spans="1:4">
      <c r="A799" s="119" t="s">
        <v>725</v>
      </c>
      <c r="B799" s="215">
        <f>SUM(B800:B824)</f>
        <v>7974</v>
      </c>
      <c r="C799" s="215">
        <f>SUM(C800:C824)</f>
        <v>23950</v>
      </c>
      <c r="D799" s="214">
        <f t="shared" si="45"/>
        <v>33.29</v>
      </c>
    </row>
    <row r="800" ht="15.75" spans="1:4">
      <c r="A800" s="119" t="s">
        <v>150</v>
      </c>
      <c r="B800" s="215">
        <v>1750</v>
      </c>
      <c r="C800" s="215">
        <v>1859</v>
      </c>
      <c r="D800" s="214">
        <f t="shared" si="45"/>
        <v>94.14</v>
      </c>
    </row>
    <row r="801" ht="15.75" spans="1:4">
      <c r="A801" s="119" t="s">
        <v>151</v>
      </c>
      <c r="B801" s="215">
        <v>0</v>
      </c>
      <c r="C801" s="215">
        <v>0</v>
      </c>
      <c r="D801" s="214">
        <v>0</v>
      </c>
    </row>
    <row r="802" ht="15.75" spans="1:4">
      <c r="A802" s="119" t="s">
        <v>152</v>
      </c>
      <c r="B802" s="215">
        <v>0</v>
      </c>
      <c r="C802" s="215">
        <v>0</v>
      </c>
      <c r="D802" s="214">
        <v>0</v>
      </c>
    </row>
    <row r="803" ht="15.75" spans="1:4">
      <c r="A803" s="119" t="s">
        <v>159</v>
      </c>
      <c r="B803" s="215">
        <v>998</v>
      </c>
      <c r="C803" s="215">
        <v>929</v>
      </c>
      <c r="D803" s="214">
        <f t="shared" ref="D803:D808" si="46">B803/C803*100</f>
        <v>107.43</v>
      </c>
    </row>
    <row r="804" ht="15.75" spans="1:4">
      <c r="A804" s="119" t="s">
        <v>726</v>
      </c>
      <c r="B804" s="215">
        <v>0</v>
      </c>
      <c r="C804" s="215">
        <v>0</v>
      </c>
      <c r="D804" s="214">
        <v>0</v>
      </c>
    </row>
    <row r="805" ht="15.75" spans="1:4">
      <c r="A805" s="119" t="s">
        <v>727</v>
      </c>
      <c r="B805" s="215">
        <v>0</v>
      </c>
      <c r="C805" s="215">
        <v>0</v>
      </c>
      <c r="D805" s="214">
        <v>0</v>
      </c>
    </row>
    <row r="806" ht="15.75" spans="1:4">
      <c r="A806" s="119" t="s">
        <v>728</v>
      </c>
      <c r="B806" s="215">
        <v>342</v>
      </c>
      <c r="C806" s="215">
        <v>1041</v>
      </c>
      <c r="D806" s="214">
        <f t="shared" si="46"/>
        <v>32.85</v>
      </c>
    </row>
    <row r="807" ht="15.75" spans="1:4">
      <c r="A807" s="119" t="s">
        <v>729</v>
      </c>
      <c r="B807" s="215">
        <v>105</v>
      </c>
      <c r="C807" s="215">
        <v>140</v>
      </c>
      <c r="D807" s="214">
        <v>0</v>
      </c>
    </row>
    <row r="808" ht="15.75" spans="1:4">
      <c r="A808" s="119" t="s">
        <v>730</v>
      </c>
      <c r="B808" s="215">
        <v>25</v>
      </c>
      <c r="C808" s="215">
        <v>60</v>
      </c>
      <c r="D808" s="214">
        <f t="shared" si="46"/>
        <v>41.67</v>
      </c>
    </row>
    <row r="809" ht="15.75" spans="1:4">
      <c r="A809" s="119" t="s">
        <v>731</v>
      </c>
      <c r="B809" s="215">
        <v>0</v>
      </c>
      <c r="C809" s="215">
        <v>0</v>
      </c>
      <c r="D809" s="214">
        <v>0</v>
      </c>
    </row>
    <row r="810" ht="15.75" spans="1:4">
      <c r="A810" s="119" t="s">
        <v>732</v>
      </c>
      <c r="B810" s="215">
        <v>0</v>
      </c>
      <c r="C810" s="215">
        <v>0</v>
      </c>
      <c r="D810" s="214">
        <v>0</v>
      </c>
    </row>
    <row r="811" ht="15.75" spans="1:4">
      <c r="A811" s="119" t="s">
        <v>733</v>
      </c>
      <c r="B811" s="215">
        <v>0</v>
      </c>
      <c r="C811" s="215">
        <v>0</v>
      </c>
      <c r="D811" s="214">
        <v>0</v>
      </c>
    </row>
    <row r="812" ht="15.75" spans="1:4">
      <c r="A812" s="119" t="s">
        <v>734</v>
      </c>
      <c r="B812" s="215">
        <v>0</v>
      </c>
      <c r="C812" s="215">
        <v>0</v>
      </c>
      <c r="D812" s="214">
        <v>0</v>
      </c>
    </row>
    <row r="813" ht="15.75" spans="1:4">
      <c r="A813" s="119" t="s">
        <v>735</v>
      </c>
      <c r="B813" s="215">
        <v>2635</v>
      </c>
      <c r="C813" s="215">
        <v>2610</v>
      </c>
      <c r="D813" s="214">
        <v>0</v>
      </c>
    </row>
    <row r="814" ht="15.75" spans="1:4">
      <c r="A814" s="119" t="s">
        <v>736</v>
      </c>
      <c r="B814" s="215">
        <v>0</v>
      </c>
      <c r="C814" s="215">
        <v>0</v>
      </c>
      <c r="D814" s="214">
        <v>0</v>
      </c>
    </row>
    <row r="815" ht="15.75" spans="1:4">
      <c r="A815" s="119" t="s">
        <v>737</v>
      </c>
      <c r="B815" s="215">
        <v>202</v>
      </c>
      <c r="C815" s="215">
        <v>34</v>
      </c>
      <c r="D815" s="214">
        <f>B815/C815*100</f>
        <v>594.12</v>
      </c>
    </row>
    <row r="816" ht="15.75" spans="1:4">
      <c r="A816" s="119" t="s">
        <v>738</v>
      </c>
      <c r="B816" s="215">
        <v>0</v>
      </c>
      <c r="C816" s="215">
        <v>0</v>
      </c>
      <c r="D816" s="214">
        <v>0</v>
      </c>
    </row>
    <row r="817" ht="15.75" spans="1:4">
      <c r="A817" s="119" t="s">
        <v>739</v>
      </c>
      <c r="B817" s="215">
        <v>0</v>
      </c>
      <c r="C817" s="215">
        <v>0</v>
      </c>
      <c r="D817" s="214">
        <v>0</v>
      </c>
    </row>
    <row r="818" ht="15.75" spans="1:4">
      <c r="A818" s="119" t="s">
        <v>740</v>
      </c>
      <c r="B818" s="215">
        <v>0</v>
      </c>
      <c r="C818" s="215">
        <v>0</v>
      </c>
      <c r="D818" s="214">
        <v>0</v>
      </c>
    </row>
    <row r="819" ht="15.75" spans="1:4">
      <c r="A819" s="119" t="s">
        <v>741</v>
      </c>
      <c r="B819" s="215">
        <v>0</v>
      </c>
      <c r="C819" s="215">
        <v>0</v>
      </c>
      <c r="D819" s="214">
        <v>0</v>
      </c>
    </row>
    <row r="820" ht="15.75" spans="1:4">
      <c r="A820" s="119" t="s">
        <v>742</v>
      </c>
      <c r="B820" s="215">
        <v>0</v>
      </c>
      <c r="C820" s="215">
        <v>0</v>
      </c>
      <c r="D820" s="214">
        <v>0</v>
      </c>
    </row>
    <row r="821" ht="15.75" spans="1:4">
      <c r="A821" s="119" t="s">
        <v>743</v>
      </c>
      <c r="B821" s="215">
        <v>0</v>
      </c>
      <c r="C821" s="215">
        <v>32</v>
      </c>
      <c r="D821" s="214">
        <f t="shared" ref="D821:D826" si="47">B821/C821*100</f>
        <v>0</v>
      </c>
    </row>
    <row r="822" ht="15.75" spans="1:4">
      <c r="A822" s="119" t="s">
        <v>744</v>
      </c>
      <c r="B822" s="215">
        <v>0</v>
      </c>
      <c r="C822" s="215">
        <v>0</v>
      </c>
      <c r="D822" s="214">
        <v>0</v>
      </c>
    </row>
    <row r="823" ht="15.75" spans="1:4">
      <c r="A823" s="119" t="s">
        <v>745</v>
      </c>
      <c r="B823" s="215">
        <v>0</v>
      </c>
      <c r="C823" s="215">
        <v>0</v>
      </c>
      <c r="D823" s="214">
        <v>0</v>
      </c>
    </row>
    <row r="824" ht="15.75" spans="1:4">
      <c r="A824" s="119" t="s">
        <v>746</v>
      </c>
      <c r="B824" s="215">
        <v>1917</v>
      </c>
      <c r="C824" s="215">
        <v>17245</v>
      </c>
      <c r="D824" s="214">
        <f t="shared" si="47"/>
        <v>11.12</v>
      </c>
    </row>
    <row r="825" ht="15.75" spans="1:4">
      <c r="A825" s="119" t="s">
        <v>747</v>
      </c>
      <c r="B825" s="215">
        <f>SUM(B826:B849)</f>
        <v>3288</v>
      </c>
      <c r="C825" s="215">
        <f>SUM(C826:C849)</f>
        <v>3407</v>
      </c>
      <c r="D825" s="214">
        <f t="shared" si="47"/>
        <v>96.51</v>
      </c>
    </row>
    <row r="826" ht="15.75" spans="1:4">
      <c r="A826" s="119" t="s">
        <v>150</v>
      </c>
      <c r="B826" s="215">
        <v>1096</v>
      </c>
      <c r="C826" s="215">
        <v>396</v>
      </c>
      <c r="D826" s="214">
        <f t="shared" si="47"/>
        <v>276.77</v>
      </c>
    </row>
    <row r="827" ht="15.75" spans="1:4">
      <c r="A827" s="119" t="s">
        <v>151</v>
      </c>
      <c r="B827" s="215">
        <v>0</v>
      </c>
      <c r="C827" s="215">
        <v>0</v>
      </c>
      <c r="D827" s="214">
        <v>0</v>
      </c>
    </row>
    <row r="828" ht="15.75" spans="1:4">
      <c r="A828" s="119" t="s">
        <v>152</v>
      </c>
      <c r="B828" s="215">
        <v>0</v>
      </c>
      <c r="C828" s="215">
        <v>0</v>
      </c>
      <c r="D828" s="214">
        <v>0</v>
      </c>
    </row>
    <row r="829" ht="15.75" spans="1:4">
      <c r="A829" s="119" t="s">
        <v>748</v>
      </c>
      <c r="B829" s="215">
        <v>0</v>
      </c>
      <c r="C829" s="215">
        <v>0</v>
      </c>
      <c r="D829" s="214">
        <v>0</v>
      </c>
    </row>
    <row r="830" ht="15.75" spans="1:4">
      <c r="A830" s="119" t="s">
        <v>749</v>
      </c>
      <c r="B830" s="215">
        <v>0</v>
      </c>
      <c r="C830" s="215">
        <v>0</v>
      </c>
      <c r="D830" s="214">
        <v>0</v>
      </c>
    </row>
    <row r="831" ht="15.75" spans="1:4">
      <c r="A831" s="119" t="s">
        <v>750</v>
      </c>
      <c r="B831" s="215">
        <v>0</v>
      </c>
      <c r="C831" s="215">
        <v>82</v>
      </c>
      <c r="D831" s="214">
        <v>0</v>
      </c>
    </row>
    <row r="832" ht="15.75" spans="1:4">
      <c r="A832" s="119" t="s">
        <v>751</v>
      </c>
      <c r="B832" s="215">
        <v>0</v>
      </c>
      <c r="C832" s="215">
        <v>0</v>
      </c>
      <c r="D832" s="214">
        <v>0</v>
      </c>
    </row>
    <row r="833" ht="15.75" spans="1:4">
      <c r="A833" s="119" t="s">
        <v>752</v>
      </c>
      <c r="B833" s="215">
        <v>848</v>
      </c>
      <c r="C833" s="215">
        <v>848</v>
      </c>
      <c r="D833" s="214">
        <f>B833/C833*100</f>
        <v>100</v>
      </c>
    </row>
    <row r="834" ht="15.75" spans="1:4">
      <c r="A834" s="119" t="s">
        <v>753</v>
      </c>
      <c r="B834" s="215">
        <v>0</v>
      </c>
      <c r="C834" s="215">
        <v>0</v>
      </c>
      <c r="D834" s="214">
        <v>0</v>
      </c>
    </row>
    <row r="835" ht="15.75" spans="1:4">
      <c r="A835" s="119" t="s">
        <v>754</v>
      </c>
      <c r="B835" s="215">
        <v>0</v>
      </c>
      <c r="C835" s="215">
        <v>0</v>
      </c>
      <c r="D835" s="214">
        <v>0</v>
      </c>
    </row>
    <row r="836" ht="15.75" spans="1:4">
      <c r="A836" s="119" t="s">
        <v>755</v>
      </c>
      <c r="B836" s="215">
        <v>0</v>
      </c>
      <c r="C836" s="215">
        <v>0</v>
      </c>
      <c r="D836" s="214">
        <v>0</v>
      </c>
    </row>
    <row r="837" ht="15.75" spans="1:4">
      <c r="A837" s="119" t="s">
        <v>756</v>
      </c>
      <c r="B837" s="215">
        <v>0</v>
      </c>
      <c r="C837" s="215">
        <v>0</v>
      </c>
      <c r="D837" s="214">
        <v>0</v>
      </c>
    </row>
    <row r="838" ht="15.75" spans="1:4">
      <c r="A838" s="119" t="s">
        <v>757</v>
      </c>
      <c r="B838" s="215">
        <v>0</v>
      </c>
      <c r="C838" s="215">
        <v>0</v>
      </c>
      <c r="D838" s="214">
        <v>0</v>
      </c>
    </row>
    <row r="839" ht="15.75" spans="1:4">
      <c r="A839" s="119" t="s">
        <v>758</v>
      </c>
      <c r="B839" s="215">
        <v>0</v>
      </c>
      <c r="C839" s="215">
        <v>0</v>
      </c>
      <c r="D839" s="214">
        <v>0</v>
      </c>
    </row>
    <row r="840" ht="15.75" spans="1:4">
      <c r="A840" s="119" t="s">
        <v>759</v>
      </c>
      <c r="B840" s="215">
        <v>0</v>
      </c>
      <c r="C840" s="215">
        <v>0</v>
      </c>
      <c r="D840" s="214">
        <v>0</v>
      </c>
    </row>
    <row r="841" ht="15.75" spans="1:4">
      <c r="A841" s="119" t="s">
        <v>760</v>
      </c>
      <c r="B841" s="215">
        <v>0</v>
      </c>
      <c r="C841" s="215">
        <v>0</v>
      </c>
      <c r="D841" s="214">
        <v>0</v>
      </c>
    </row>
    <row r="842" ht="15.75" spans="1:4">
      <c r="A842" s="119" t="s">
        <v>761</v>
      </c>
      <c r="B842" s="215">
        <v>0</v>
      </c>
      <c r="C842" s="215">
        <v>0</v>
      </c>
      <c r="D842" s="214">
        <v>0</v>
      </c>
    </row>
    <row r="843" ht="15.75" spans="1:4">
      <c r="A843" s="119" t="s">
        <v>762</v>
      </c>
      <c r="B843" s="215">
        <v>0</v>
      </c>
      <c r="C843" s="215">
        <v>0</v>
      </c>
      <c r="D843" s="214">
        <v>0</v>
      </c>
    </row>
    <row r="844" ht="15.75" spans="1:4">
      <c r="A844" s="119" t="s">
        <v>763</v>
      </c>
      <c r="B844" s="215">
        <v>0</v>
      </c>
      <c r="C844" s="215">
        <v>0</v>
      </c>
      <c r="D844" s="214">
        <v>0</v>
      </c>
    </row>
    <row r="845" ht="15.75" spans="1:4">
      <c r="A845" s="119" t="s">
        <v>764</v>
      </c>
      <c r="B845" s="215">
        <v>0</v>
      </c>
      <c r="C845" s="215">
        <v>0</v>
      </c>
      <c r="D845" s="214">
        <v>0</v>
      </c>
    </row>
    <row r="846" ht="15.75" spans="1:4">
      <c r="A846" s="119" t="s">
        <v>765</v>
      </c>
      <c r="B846" s="215">
        <v>0</v>
      </c>
      <c r="C846" s="215">
        <v>0</v>
      </c>
      <c r="D846" s="214">
        <v>0</v>
      </c>
    </row>
    <row r="847" ht="15.75" spans="1:4">
      <c r="A847" s="119" t="s">
        <v>766</v>
      </c>
      <c r="B847" s="215">
        <v>0</v>
      </c>
      <c r="C847" s="215">
        <v>0</v>
      </c>
      <c r="D847" s="214">
        <v>0</v>
      </c>
    </row>
    <row r="848" ht="15.75" spans="1:4">
      <c r="A848" s="119" t="s">
        <v>732</v>
      </c>
      <c r="B848" s="215">
        <v>0</v>
      </c>
      <c r="C848" s="215">
        <v>0</v>
      </c>
      <c r="D848" s="214">
        <v>0</v>
      </c>
    </row>
    <row r="849" ht="15.75" spans="1:4">
      <c r="A849" s="119" t="s">
        <v>767</v>
      </c>
      <c r="B849" s="215">
        <v>1344</v>
      </c>
      <c r="C849" s="215">
        <v>2081</v>
      </c>
      <c r="D849" s="214">
        <f t="shared" ref="D849:D851" si="48">B849/C849*100</f>
        <v>64.58</v>
      </c>
    </row>
    <row r="850" ht="15.75" spans="1:4">
      <c r="A850" s="119" t="s">
        <v>768</v>
      </c>
      <c r="B850" s="215">
        <f>SUM(B851:B877)</f>
        <v>3937</v>
      </c>
      <c r="C850" s="215">
        <f>SUM(C851:C877)</f>
        <v>17777</v>
      </c>
      <c r="D850" s="214">
        <f t="shared" si="48"/>
        <v>22.15</v>
      </c>
    </row>
    <row r="851" ht="15.75" spans="1:4">
      <c r="A851" s="119" t="s">
        <v>150</v>
      </c>
      <c r="B851" s="215">
        <v>1103</v>
      </c>
      <c r="C851" s="215">
        <v>1054</v>
      </c>
      <c r="D851" s="214">
        <f t="shared" si="48"/>
        <v>104.65</v>
      </c>
    </row>
    <row r="852" ht="15.75" spans="1:4">
      <c r="A852" s="119" t="s">
        <v>151</v>
      </c>
      <c r="B852" s="215">
        <v>0</v>
      </c>
      <c r="C852" s="215">
        <v>0</v>
      </c>
      <c r="D852" s="214">
        <v>0</v>
      </c>
    </row>
    <row r="853" ht="15.75" spans="1:4">
      <c r="A853" s="119" t="s">
        <v>152</v>
      </c>
      <c r="B853" s="215">
        <v>403</v>
      </c>
      <c r="C853" s="215">
        <v>479</v>
      </c>
      <c r="D853" s="214">
        <f t="shared" ref="D853:D856" si="49">B853/C853*100</f>
        <v>84.13</v>
      </c>
    </row>
    <row r="854" ht="15.75" spans="1:4">
      <c r="A854" s="119" t="s">
        <v>769</v>
      </c>
      <c r="B854" s="215">
        <v>0</v>
      </c>
      <c r="C854" s="215">
        <v>0</v>
      </c>
      <c r="D854" s="214">
        <v>0</v>
      </c>
    </row>
    <row r="855" ht="15.75" spans="1:4">
      <c r="A855" s="119" t="s">
        <v>770</v>
      </c>
      <c r="B855" s="215">
        <v>1320</v>
      </c>
      <c r="C855" s="215">
        <v>155</v>
      </c>
      <c r="D855" s="214">
        <f t="shared" si="49"/>
        <v>851.61</v>
      </c>
    </row>
    <row r="856" ht="15.75" spans="1:4">
      <c r="A856" s="119" t="s">
        <v>771</v>
      </c>
      <c r="B856" s="215">
        <v>242</v>
      </c>
      <c r="C856" s="215">
        <v>487</v>
      </c>
      <c r="D856" s="214">
        <f t="shared" si="49"/>
        <v>49.69</v>
      </c>
    </row>
    <row r="857" ht="15.75" spans="1:4">
      <c r="A857" s="119" t="s">
        <v>772</v>
      </c>
      <c r="B857" s="215">
        <v>0</v>
      </c>
      <c r="C857" s="215">
        <v>0</v>
      </c>
      <c r="D857" s="214">
        <v>0</v>
      </c>
    </row>
    <row r="858" ht="15.75" spans="1:4">
      <c r="A858" s="119" t="s">
        <v>773</v>
      </c>
      <c r="B858" s="215">
        <v>10</v>
      </c>
      <c r="C858" s="215">
        <v>79</v>
      </c>
      <c r="D858" s="214">
        <f t="shared" ref="D858:D861" si="50">B858/C858*100</f>
        <v>12.66</v>
      </c>
    </row>
    <row r="859" ht="15.75" spans="1:4">
      <c r="A859" s="119" t="s">
        <v>774</v>
      </c>
      <c r="B859" s="215">
        <v>0</v>
      </c>
      <c r="C859" s="215">
        <v>165</v>
      </c>
      <c r="D859" s="214">
        <f t="shared" si="50"/>
        <v>0</v>
      </c>
    </row>
    <row r="860" ht="15.75" spans="1:4">
      <c r="A860" s="119" t="s">
        <v>775</v>
      </c>
      <c r="B860" s="215">
        <v>245</v>
      </c>
      <c r="C860" s="215">
        <v>355</v>
      </c>
      <c r="D860" s="214">
        <f t="shared" si="50"/>
        <v>69.01</v>
      </c>
    </row>
    <row r="861" ht="15.75" spans="1:4">
      <c r="A861" s="119" t="s">
        <v>776</v>
      </c>
      <c r="B861" s="215">
        <v>0</v>
      </c>
      <c r="C861" s="215">
        <v>1</v>
      </c>
      <c r="D861" s="214">
        <f t="shared" si="50"/>
        <v>0</v>
      </c>
    </row>
    <row r="862" ht="15.75" spans="1:4">
      <c r="A862" s="119" t="s">
        <v>777</v>
      </c>
      <c r="B862" s="215">
        <v>0</v>
      </c>
      <c r="C862" s="215">
        <v>0</v>
      </c>
      <c r="D862" s="214">
        <v>0</v>
      </c>
    </row>
    <row r="863" ht="15.75" spans="1:4">
      <c r="A863" s="119" t="s">
        <v>778</v>
      </c>
      <c r="B863" s="215">
        <v>0</v>
      </c>
      <c r="C863" s="215">
        <v>0</v>
      </c>
      <c r="D863" s="214">
        <v>0</v>
      </c>
    </row>
    <row r="864" ht="15.75" spans="1:4">
      <c r="A864" s="119" t="s">
        <v>779</v>
      </c>
      <c r="B864" s="215">
        <v>52</v>
      </c>
      <c r="C864" s="215">
        <v>2026</v>
      </c>
      <c r="D864" s="214">
        <f t="shared" ref="D864:D869" si="51">B864/C864*100</f>
        <v>2.57</v>
      </c>
    </row>
    <row r="865" ht="15.75" spans="1:4">
      <c r="A865" s="119" t="s">
        <v>780</v>
      </c>
      <c r="B865" s="215">
        <v>0</v>
      </c>
      <c r="C865" s="215">
        <v>0</v>
      </c>
      <c r="D865" s="214">
        <v>0</v>
      </c>
    </row>
    <row r="866" ht="15.75" spans="1:4">
      <c r="A866" s="119" t="s">
        <v>781</v>
      </c>
      <c r="B866" s="215">
        <v>150</v>
      </c>
      <c r="C866" s="215">
        <v>1054</v>
      </c>
      <c r="D866" s="214">
        <f t="shared" si="51"/>
        <v>14.23</v>
      </c>
    </row>
    <row r="867" ht="15.75" spans="1:4">
      <c r="A867" s="119" t="s">
        <v>782</v>
      </c>
      <c r="B867" s="215">
        <v>0</v>
      </c>
      <c r="C867" s="215">
        <v>0</v>
      </c>
      <c r="D867" s="214">
        <v>0</v>
      </c>
    </row>
    <row r="868" ht="15.75" spans="1:4">
      <c r="A868" s="119" t="s">
        <v>783</v>
      </c>
      <c r="B868" s="215">
        <v>0</v>
      </c>
      <c r="C868" s="215">
        <v>0</v>
      </c>
      <c r="D868" s="214">
        <v>0</v>
      </c>
    </row>
    <row r="869" ht="15.75" spans="1:4">
      <c r="A869" s="119" t="s">
        <v>784</v>
      </c>
      <c r="B869" s="215">
        <v>0</v>
      </c>
      <c r="C869" s="215">
        <v>10130</v>
      </c>
      <c r="D869" s="214">
        <f t="shared" si="51"/>
        <v>0</v>
      </c>
    </row>
    <row r="870" ht="15.75" spans="1:4">
      <c r="A870" s="119" t="s">
        <v>785</v>
      </c>
      <c r="B870" s="215">
        <v>0</v>
      </c>
      <c r="C870" s="215">
        <v>0</v>
      </c>
      <c r="D870" s="214">
        <v>0</v>
      </c>
    </row>
    <row r="871" ht="15.75" spans="1:4">
      <c r="A871" s="119" t="s">
        <v>786</v>
      </c>
      <c r="B871" s="215">
        <v>0</v>
      </c>
      <c r="C871" s="215">
        <v>0</v>
      </c>
      <c r="D871" s="214">
        <v>0</v>
      </c>
    </row>
    <row r="872" ht="15.75" spans="1:4">
      <c r="A872" s="119" t="s">
        <v>760</v>
      </c>
      <c r="B872" s="215">
        <v>0</v>
      </c>
      <c r="C872" s="215">
        <v>0</v>
      </c>
      <c r="D872" s="214">
        <v>0</v>
      </c>
    </row>
    <row r="873" ht="15.75" spans="1:4">
      <c r="A873" s="119" t="s">
        <v>787</v>
      </c>
      <c r="B873" s="215">
        <v>0</v>
      </c>
      <c r="C873" s="215">
        <v>0</v>
      </c>
      <c r="D873" s="214">
        <v>0</v>
      </c>
    </row>
    <row r="874" ht="15.75" spans="1:4">
      <c r="A874" s="119" t="s">
        <v>788</v>
      </c>
      <c r="B874" s="215">
        <v>0</v>
      </c>
      <c r="C874" s="215">
        <v>0</v>
      </c>
      <c r="D874" s="214">
        <v>0</v>
      </c>
    </row>
    <row r="875" ht="15.75" spans="1:4">
      <c r="A875" s="119" t="s">
        <v>789</v>
      </c>
      <c r="B875" s="215">
        <v>0</v>
      </c>
      <c r="C875" s="215">
        <v>0</v>
      </c>
      <c r="D875" s="214">
        <v>0</v>
      </c>
    </row>
    <row r="876" ht="15.75" spans="1:4">
      <c r="A876" s="119" t="s">
        <v>790</v>
      </c>
      <c r="B876" s="215">
        <v>0</v>
      </c>
      <c r="C876" s="215">
        <v>0</v>
      </c>
      <c r="D876" s="214">
        <v>0</v>
      </c>
    </row>
    <row r="877" ht="15.75" spans="1:4">
      <c r="A877" s="119" t="s">
        <v>791</v>
      </c>
      <c r="B877" s="215">
        <v>412</v>
      </c>
      <c r="C877" s="215">
        <v>1792</v>
      </c>
      <c r="D877" s="214">
        <f t="shared" ref="D877:D883" si="52">B877/C877*100</f>
        <v>22.99</v>
      </c>
    </row>
    <row r="878" ht="15.75" spans="1:4">
      <c r="A878" s="119" t="s">
        <v>792</v>
      </c>
      <c r="B878" s="215">
        <f>SUM(B879:B888)</f>
        <v>12368</v>
      </c>
      <c r="C878" s="215">
        <f>SUM(C879:C888)</f>
        <v>17009</v>
      </c>
      <c r="D878" s="214">
        <f t="shared" si="52"/>
        <v>72.71</v>
      </c>
    </row>
    <row r="879" ht="15.75" spans="1:4">
      <c r="A879" s="119" t="s">
        <v>150</v>
      </c>
      <c r="B879" s="215">
        <v>0</v>
      </c>
      <c r="C879" s="215">
        <v>0</v>
      </c>
      <c r="D879" s="214">
        <v>0</v>
      </c>
    </row>
    <row r="880" ht="15.75" spans="1:4">
      <c r="A880" s="119" t="s">
        <v>151</v>
      </c>
      <c r="B880" s="215">
        <v>0</v>
      </c>
      <c r="C880" s="215">
        <v>0</v>
      </c>
      <c r="D880" s="214">
        <v>0</v>
      </c>
    </row>
    <row r="881" ht="15.75" spans="1:4">
      <c r="A881" s="119" t="s">
        <v>152</v>
      </c>
      <c r="B881" s="215">
        <v>0</v>
      </c>
      <c r="C881" s="215">
        <v>0</v>
      </c>
      <c r="D881" s="214">
        <v>0</v>
      </c>
    </row>
    <row r="882" ht="15.75" spans="1:4">
      <c r="A882" s="119" t="s">
        <v>793</v>
      </c>
      <c r="B882" s="215">
        <v>3375</v>
      </c>
      <c r="C882" s="215">
        <v>2804</v>
      </c>
      <c r="D882" s="214">
        <f t="shared" si="52"/>
        <v>120.36</v>
      </c>
    </row>
    <row r="883" ht="15.75" spans="1:4">
      <c r="A883" s="119" t="s">
        <v>794</v>
      </c>
      <c r="B883" s="215">
        <v>3723</v>
      </c>
      <c r="C883" s="215">
        <v>2066</v>
      </c>
      <c r="D883" s="214">
        <f t="shared" si="52"/>
        <v>180.2</v>
      </c>
    </row>
    <row r="884" ht="15.75" spans="1:4">
      <c r="A884" s="119" t="s">
        <v>795</v>
      </c>
      <c r="B884" s="215">
        <v>227</v>
      </c>
      <c r="C884" s="215">
        <v>241</v>
      </c>
      <c r="D884" s="214">
        <f t="shared" ref="D884:D890" si="53">B884/C884*100</f>
        <v>94.19</v>
      </c>
    </row>
    <row r="885" ht="15.75" spans="1:4">
      <c r="A885" s="119" t="s">
        <v>796</v>
      </c>
      <c r="B885" s="215">
        <v>8</v>
      </c>
      <c r="C885" s="215">
        <v>10</v>
      </c>
      <c r="D885" s="214">
        <f t="shared" si="53"/>
        <v>80</v>
      </c>
    </row>
    <row r="886" ht="15.75" spans="1:4">
      <c r="A886" s="119" t="s">
        <v>797</v>
      </c>
      <c r="B886" s="215">
        <v>0</v>
      </c>
      <c r="C886" s="215">
        <v>0</v>
      </c>
      <c r="D886" s="214">
        <v>0</v>
      </c>
    </row>
    <row r="887" ht="15.75" spans="1:4">
      <c r="A887" s="119" t="s">
        <v>798</v>
      </c>
      <c r="B887" s="215">
        <v>0</v>
      </c>
      <c r="C887" s="215">
        <v>0</v>
      </c>
      <c r="D887" s="214">
        <v>0</v>
      </c>
    </row>
    <row r="888" ht="15.75" spans="1:4">
      <c r="A888" s="119" t="s">
        <v>799</v>
      </c>
      <c r="B888" s="215">
        <v>5035</v>
      </c>
      <c r="C888" s="215">
        <v>11888</v>
      </c>
      <c r="D888" s="214">
        <f t="shared" si="53"/>
        <v>42.35</v>
      </c>
    </row>
    <row r="889" ht="15.75" spans="1:4">
      <c r="A889" s="119" t="s">
        <v>800</v>
      </c>
      <c r="B889" s="215">
        <f>SUM(B890:B895)</f>
        <v>1997</v>
      </c>
      <c r="C889" s="215">
        <f>SUM(C890:C895)</f>
        <v>3954</v>
      </c>
      <c r="D889" s="214">
        <f t="shared" si="53"/>
        <v>50.51</v>
      </c>
    </row>
    <row r="890" ht="15.75" spans="1:4">
      <c r="A890" s="119" t="s">
        <v>801</v>
      </c>
      <c r="B890" s="215">
        <v>1697</v>
      </c>
      <c r="C890" s="215">
        <v>1487</v>
      </c>
      <c r="D890" s="214">
        <f t="shared" si="53"/>
        <v>114.12</v>
      </c>
    </row>
    <row r="891" ht="15.75" spans="1:4">
      <c r="A891" s="119" t="s">
        <v>802</v>
      </c>
      <c r="B891" s="215">
        <v>0</v>
      </c>
      <c r="C891" s="215">
        <v>0</v>
      </c>
      <c r="D891" s="214">
        <v>0</v>
      </c>
    </row>
    <row r="892" ht="15.75" spans="1:4">
      <c r="A892" s="119" t="s">
        <v>803</v>
      </c>
      <c r="B892" s="215">
        <v>0</v>
      </c>
      <c r="C892" s="215">
        <v>1667</v>
      </c>
      <c r="D892" s="214">
        <v>0</v>
      </c>
    </row>
    <row r="893" ht="15.75" spans="1:4">
      <c r="A893" s="119" t="s">
        <v>804</v>
      </c>
      <c r="B893" s="215">
        <v>0</v>
      </c>
      <c r="C893" s="215">
        <v>0</v>
      </c>
      <c r="D893" s="214">
        <v>0</v>
      </c>
    </row>
    <row r="894" ht="15.75" spans="1:4">
      <c r="A894" s="119" t="s">
        <v>805</v>
      </c>
      <c r="B894" s="215">
        <v>0</v>
      </c>
      <c r="C894" s="215">
        <v>0</v>
      </c>
      <c r="D894" s="214">
        <v>0</v>
      </c>
    </row>
    <row r="895" ht="15.75" spans="1:4">
      <c r="A895" s="119" t="s">
        <v>806</v>
      </c>
      <c r="B895" s="215">
        <v>300</v>
      </c>
      <c r="C895" s="215">
        <v>800</v>
      </c>
      <c r="D895" s="214">
        <f t="shared" ref="D895:D899" si="54">B895/C895*100</f>
        <v>37.5</v>
      </c>
    </row>
    <row r="896" ht="15.75" spans="1:4">
      <c r="A896" s="119" t="s">
        <v>807</v>
      </c>
      <c r="B896" s="215">
        <f>SUM(B897:B902)</f>
        <v>0</v>
      </c>
      <c r="C896" s="215">
        <f>SUM(C897:C902)</f>
        <v>70</v>
      </c>
      <c r="D896" s="214">
        <f t="shared" si="54"/>
        <v>0</v>
      </c>
    </row>
    <row r="897" ht="15.75" spans="1:4">
      <c r="A897" s="119" t="s">
        <v>808</v>
      </c>
      <c r="B897" s="215">
        <v>0</v>
      </c>
      <c r="C897" s="215">
        <v>0</v>
      </c>
      <c r="D897" s="214">
        <v>0</v>
      </c>
    </row>
    <row r="898" ht="15.75" spans="1:4">
      <c r="A898" s="119" t="s">
        <v>809</v>
      </c>
      <c r="B898" s="215">
        <v>0</v>
      </c>
      <c r="C898" s="215">
        <v>0</v>
      </c>
      <c r="D898" s="214">
        <v>0</v>
      </c>
    </row>
    <row r="899" ht="15.75" spans="1:4">
      <c r="A899" s="119" t="s">
        <v>810</v>
      </c>
      <c r="B899" s="215">
        <v>0</v>
      </c>
      <c r="C899" s="215">
        <v>0</v>
      </c>
      <c r="D899" s="214">
        <v>0</v>
      </c>
    </row>
    <row r="900" ht="15.75" spans="1:4">
      <c r="A900" s="119" t="s">
        <v>811</v>
      </c>
      <c r="B900" s="215">
        <v>0</v>
      </c>
      <c r="C900" s="215">
        <v>0</v>
      </c>
      <c r="D900" s="214">
        <v>0</v>
      </c>
    </row>
    <row r="901" ht="15.75" spans="1:4">
      <c r="A901" s="119" t="s">
        <v>812</v>
      </c>
      <c r="B901" s="215">
        <v>0</v>
      </c>
      <c r="C901" s="215">
        <v>0</v>
      </c>
      <c r="D901" s="214">
        <v>0</v>
      </c>
    </row>
    <row r="902" ht="15.75" spans="1:4">
      <c r="A902" s="119" t="s">
        <v>813</v>
      </c>
      <c r="B902" s="215">
        <v>0</v>
      </c>
      <c r="C902" s="215">
        <v>70</v>
      </c>
      <c r="D902" s="214">
        <f>B902/C902*100</f>
        <v>0</v>
      </c>
    </row>
    <row r="903" ht="15.75" spans="1:4">
      <c r="A903" s="119" t="s">
        <v>814</v>
      </c>
      <c r="B903" s="215">
        <v>0</v>
      </c>
      <c r="C903" s="215">
        <f>SUM(C904:C905)</f>
        <v>0</v>
      </c>
      <c r="D903" s="214">
        <v>0</v>
      </c>
    </row>
    <row r="904" ht="15.75" spans="1:4">
      <c r="A904" s="119" t="s">
        <v>815</v>
      </c>
      <c r="B904" s="215">
        <v>0</v>
      </c>
      <c r="C904" s="215">
        <v>0</v>
      </c>
      <c r="D904" s="214">
        <v>0</v>
      </c>
    </row>
    <row r="905" ht="15.75" spans="1:4">
      <c r="A905" s="119" t="s">
        <v>816</v>
      </c>
      <c r="B905" s="215">
        <v>0</v>
      </c>
      <c r="C905" s="215">
        <v>0</v>
      </c>
      <c r="D905" s="214">
        <v>0</v>
      </c>
    </row>
    <row r="906" ht="15.75" spans="1:4">
      <c r="A906" s="119" t="s">
        <v>817</v>
      </c>
      <c r="B906" s="215">
        <v>0</v>
      </c>
      <c r="C906" s="215">
        <f>SUM(C907:C908)</f>
        <v>0</v>
      </c>
      <c r="D906" s="214">
        <v>0</v>
      </c>
    </row>
    <row r="907" ht="15.75" spans="1:4">
      <c r="A907" s="119" t="s">
        <v>818</v>
      </c>
      <c r="B907" s="215">
        <v>0</v>
      </c>
      <c r="C907" s="215">
        <v>0</v>
      </c>
      <c r="D907" s="214">
        <v>0</v>
      </c>
    </row>
    <row r="908" ht="15.75" spans="1:4">
      <c r="A908" s="119" t="s">
        <v>819</v>
      </c>
      <c r="B908" s="215">
        <v>0</v>
      </c>
      <c r="C908" s="215">
        <v>0</v>
      </c>
      <c r="D908" s="214">
        <v>0</v>
      </c>
    </row>
    <row r="909" ht="15.75" spans="1:4">
      <c r="A909" s="119" t="s">
        <v>118</v>
      </c>
      <c r="B909" s="215">
        <f>SUBTOTAL(9,B970,B965,B958,B953,B943,B933,B910)</f>
        <v>10988</v>
      </c>
      <c r="C909" s="215">
        <f>SUBTOTAL(9,C970,C965,C958,C953,C943,C933,C910)</f>
        <v>35926</v>
      </c>
      <c r="D909" s="214">
        <f t="shared" ref="D909:D911" si="55">B909/C909*100</f>
        <v>30.59</v>
      </c>
    </row>
    <row r="910" ht="15.75" spans="1:4">
      <c r="A910" s="119" t="s">
        <v>820</v>
      </c>
      <c r="B910" s="215">
        <f>SUM(B911:B932)</f>
        <v>9597</v>
      </c>
      <c r="C910" s="215">
        <f>SUM(C911:C932)</f>
        <v>35394</v>
      </c>
      <c r="D910" s="214">
        <f t="shared" si="55"/>
        <v>27.11</v>
      </c>
    </row>
    <row r="911" ht="15.75" spans="1:4">
      <c r="A911" s="119" t="s">
        <v>150</v>
      </c>
      <c r="B911" s="215">
        <v>936</v>
      </c>
      <c r="C911" s="215">
        <v>1014</v>
      </c>
      <c r="D911" s="214">
        <f t="shared" si="55"/>
        <v>92.31</v>
      </c>
    </row>
    <row r="912" ht="15.75" spans="1:4">
      <c r="A912" s="119" t="s">
        <v>151</v>
      </c>
      <c r="B912" s="215">
        <v>0</v>
      </c>
      <c r="C912" s="215">
        <v>0</v>
      </c>
      <c r="D912" s="214">
        <v>0</v>
      </c>
    </row>
    <row r="913" ht="15.75" spans="1:4">
      <c r="A913" s="119" t="s">
        <v>152</v>
      </c>
      <c r="B913" s="215">
        <v>393</v>
      </c>
      <c r="C913" s="215">
        <v>360</v>
      </c>
      <c r="D913" s="214">
        <f t="shared" ref="D913:D915" si="56">B913/C913*100</f>
        <v>109.17</v>
      </c>
    </row>
    <row r="914" ht="15.75" spans="1:4">
      <c r="A914" s="119" t="s">
        <v>821</v>
      </c>
      <c r="B914" s="215">
        <v>6024</v>
      </c>
      <c r="C914" s="215">
        <v>30622</v>
      </c>
      <c r="D914" s="214">
        <f t="shared" si="56"/>
        <v>19.67</v>
      </c>
    </row>
    <row r="915" ht="15.75" spans="1:4">
      <c r="A915" s="119" t="s">
        <v>822</v>
      </c>
      <c r="B915" s="215">
        <v>1284</v>
      </c>
      <c r="C915" s="215">
        <v>3398</v>
      </c>
      <c r="D915" s="214">
        <f t="shared" si="56"/>
        <v>37.79</v>
      </c>
    </row>
    <row r="916" ht="15.75" spans="1:4">
      <c r="A916" s="119" t="s">
        <v>823</v>
      </c>
      <c r="B916" s="215">
        <v>0</v>
      </c>
      <c r="C916" s="215">
        <v>0</v>
      </c>
      <c r="D916" s="214">
        <v>0</v>
      </c>
    </row>
    <row r="917" ht="15.75" spans="1:4">
      <c r="A917" s="119" t="s">
        <v>824</v>
      </c>
      <c r="B917" s="215">
        <v>0</v>
      </c>
      <c r="C917" s="215">
        <v>0</v>
      </c>
      <c r="D917" s="214">
        <v>0</v>
      </c>
    </row>
    <row r="918" ht="15.75" spans="1:4">
      <c r="A918" s="119" t="s">
        <v>825</v>
      </c>
      <c r="B918" s="215">
        <v>0</v>
      </c>
      <c r="C918" s="215">
        <v>0</v>
      </c>
      <c r="D918" s="214">
        <v>0</v>
      </c>
    </row>
    <row r="919" ht="15.75" spans="1:4">
      <c r="A919" s="119" t="s">
        <v>826</v>
      </c>
      <c r="B919" s="215">
        <v>960</v>
      </c>
      <c r="C919" s="215">
        <v>0</v>
      </c>
      <c r="D919" s="214">
        <v>0</v>
      </c>
    </row>
    <row r="920" ht="15.75" spans="1:4">
      <c r="A920" s="119" t="s">
        <v>827</v>
      </c>
      <c r="B920" s="215">
        <v>0</v>
      </c>
      <c r="C920" s="215">
        <v>0</v>
      </c>
      <c r="D920" s="214">
        <v>0</v>
      </c>
    </row>
    <row r="921" ht="15.75" spans="1:4">
      <c r="A921" s="119" t="s">
        <v>828</v>
      </c>
      <c r="B921" s="215">
        <v>0</v>
      </c>
      <c r="C921" s="215">
        <v>0</v>
      </c>
      <c r="D921" s="214">
        <v>0</v>
      </c>
    </row>
    <row r="922" ht="15.75" spans="1:4">
      <c r="A922" s="119" t="s">
        <v>829</v>
      </c>
      <c r="B922" s="215">
        <v>0</v>
      </c>
      <c r="C922" s="215">
        <v>0</v>
      </c>
      <c r="D922" s="214">
        <v>0</v>
      </c>
    </row>
    <row r="923" ht="15.75" spans="1:4">
      <c r="A923" s="119" t="s">
        <v>830</v>
      </c>
      <c r="B923" s="215">
        <v>0</v>
      </c>
      <c r="C923" s="215">
        <v>0</v>
      </c>
      <c r="D923" s="214">
        <v>0</v>
      </c>
    </row>
    <row r="924" ht="15.75" spans="1:4">
      <c r="A924" s="119" t="s">
        <v>831</v>
      </c>
      <c r="B924" s="215">
        <v>0</v>
      </c>
      <c r="C924" s="215">
        <v>0</v>
      </c>
      <c r="D924" s="214">
        <v>0</v>
      </c>
    </row>
    <row r="925" ht="15.75" spans="1:4">
      <c r="A925" s="119" t="s">
        <v>832</v>
      </c>
      <c r="B925" s="215">
        <v>0</v>
      </c>
      <c r="C925" s="215">
        <v>0</v>
      </c>
      <c r="D925" s="214">
        <v>0</v>
      </c>
    </row>
    <row r="926" ht="15.75" spans="1:4">
      <c r="A926" s="119" t="s">
        <v>833</v>
      </c>
      <c r="B926" s="215">
        <v>0</v>
      </c>
      <c r="C926" s="215">
        <v>0</v>
      </c>
      <c r="D926" s="214">
        <v>0</v>
      </c>
    </row>
    <row r="927" ht="15.75" spans="1:4">
      <c r="A927" s="119" t="s">
        <v>834</v>
      </c>
      <c r="B927" s="215">
        <v>0</v>
      </c>
      <c r="C927" s="215">
        <v>0</v>
      </c>
      <c r="D927" s="214">
        <v>0</v>
      </c>
    </row>
    <row r="928" ht="15.75" spans="1:4">
      <c r="A928" s="119" t="s">
        <v>835</v>
      </c>
      <c r="B928" s="215">
        <v>0</v>
      </c>
      <c r="C928" s="215">
        <v>0</v>
      </c>
      <c r="D928" s="214">
        <v>0</v>
      </c>
    </row>
    <row r="929" ht="15.75" spans="1:4">
      <c r="A929" s="119" t="s">
        <v>836</v>
      </c>
      <c r="B929" s="215">
        <v>0</v>
      </c>
      <c r="C929" s="215">
        <v>0</v>
      </c>
      <c r="D929" s="214">
        <v>0</v>
      </c>
    </row>
    <row r="930" ht="15.75" spans="1:4">
      <c r="A930" s="119" t="s">
        <v>837</v>
      </c>
      <c r="B930" s="215">
        <v>0</v>
      </c>
      <c r="C930" s="215">
        <v>0</v>
      </c>
      <c r="D930" s="214">
        <v>0</v>
      </c>
    </row>
    <row r="931" ht="15.75" spans="1:4">
      <c r="A931" s="119" t="s">
        <v>838</v>
      </c>
      <c r="B931" s="215">
        <v>0</v>
      </c>
      <c r="C931" s="215">
        <v>0</v>
      </c>
      <c r="D931" s="214">
        <v>0</v>
      </c>
    </row>
    <row r="932" ht="15.75" spans="1:4">
      <c r="A932" s="119" t="s">
        <v>839</v>
      </c>
      <c r="B932" s="215">
        <v>0</v>
      </c>
      <c r="C932" s="215">
        <v>0</v>
      </c>
      <c r="D932" s="214">
        <v>0</v>
      </c>
    </row>
    <row r="933" ht="15.75" spans="1:4">
      <c r="A933" s="119" t="s">
        <v>840</v>
      </c>
      <c r="B933" s="215">
        <v>0</v>
      </c>
      <c r="C933" s="215">
        <f>SUM(C934:C942)</f>
        <v>0</v>
      </c>
      <c r="D933" s="214">
        <v>0</v>
      </c>
    </row>
    <row r="934" ht="15.75" spans="1:4">
      <c r="A934" s="119" t="s">
        <v>150</v>
      </c>
      <c r="B934" s="215">
        <v>0</v>
      </c>
      <c r="C934" s="215">
        <v>0</v>
      </c>
      <c r="D934" s="214">
        <v>0</v>
      </c>
    </row>
    <row r="935" ht="15.75" spans="1:4">
      <c r="A935" s="119" t="s">
        <v>151</v>
      </c>
      <c r="B935" s="215">
        <v>0</v>
      </c>
      <c r="C935" s="215">
        <v>0</v>
      </c>
      <c r="D935" s="214">
        <v>0</v>
      </c>
    </row>
    <row r="936" ht="15.75" spans="1:4">
      <c r="A936" s="119" t="s">
        <v>152</v>
      </c>
      <c r="B936" s="215">
        <v>0</v>
      </c>
      <c r="C936" s="215">
        <v>0</v>
      </c>
      <c r="D936" s="214">
        <v>0</v>
      </c>
    </row>
    <row r="937" ht="15.75" spans="1:4">
      <c r="A937" s="119" t="s">
        <v>841</v>
      </c>
      <c r="B937" s="215">
        <v>0</v>
      </c>
      <c r="C937" s="215">
        <v>0</v>
      </c>
      <c r="D937" s="214">
        <v>0</v>
      </c>
    </row>
    <row r="938" ht="15.75" spans="1:4">
      <c r="A938" s="119" t="s">
        <v>842</v>
      </c>
      <c r="B938" s="215">
        <v>0</v>
      </c>
      <c r="C938" s="215">
        <v>0</v>
      </c>
      <c r="D938" s="214">
        <v>0</v>
      </c>
    </row>
    <row r="939" ht="15.75" spans="1:4">
      <c r="A939" s="119" t="s">
        <v>843</v>
      </c>
      <c r="B939" s="215">
        <v>0</v>
      </c>
      <c r="C939" s="215">
        <v>0</v>
      </c>
      <c r="D939" s="214">
        <v>0</v>
      </c>
    </row>
    <row r="940" ht="15.75" spans="1:4">
      <c r="A940" s="119" t="s">
        <v>844</v>
      </c>
      <c r="B940" s="215">
        <v>0</v>
      </c>
      <c r="C940" s="215">
        <v>0</v>
      </c>
      <c r="D940" s="214">
        <v>0</v>
      </c>
    </row>
    <row r="941" ht="15.75" spans="1:4">
      <c r="A941" s="119" t="s">
        <v>845</v>
      </c>
      <c r="B941" s="215">
        <v>0</v>
      </c>
      <c r="C941" s="215">
        <v>0</v>
      </c>
      <c r="D941" s="214">
        <v>0</v>
      </c>
    </row>
    <row r="942" ht="15.75" spans="1:4">
      <c r="A942" s="119" t="s">
        <v>846</v>
      </c>
      <c r="B942" s="215">
        <v>0</v>
      </c>
      <c r="C942" s="215">
        <v>0</v>
      </c>
      <c r="D942" s="214">
        <v>0</v>
      </c>
    </row>
    <row r="943" ht="15.75" spans="1:4">
      <c r="A943" s="119" t="s">
        <v>847</v>
      </c>
      <c r="B943" s="215">
        <f>SUM(B944:B952)</f>
        <v>0</v>
      </c>
      <c r="C943" s="215">
        <f>SUM(C944:C952)</f>
        <v>532</v>
      </c>
      <c r="D943" s="214">
        <v>0</v>
      </c>
    </row>
    <row r="944" ht="15.75" spans="1:4">
      <c r="A944" s="119" t="s">
        <v>150</v>
      </c>
      <c r="B944" s="215">
        <v>0</v>
      </c>
      <c r="C944" s="215">
        <v>0</v>
      </c>
      <c r="D944" s="214">
        <v>0</v>
      </c>
    </row>
    <row r="945" ht="15.75" spans="1:4">
      <c r="A945" s="119" t="s">
        <v>151</v>
      </c>
      <c r="B945" s="215">
        <v>0</v>
      </c>
      <c r="C945" s="215">
        <v>0</v>
      </c>
      <c r="D945" s="214">
        <v>0</v>
      </c>
    </row>
    <row r="946" ht="15.75" spans="1:4">
      <c r="A946" s="119" t="s">
        <v>152</v>
      </c>
      <c r="B946" s="215">
        <v>0</v>
      </c>
      <c r="C946" s="215">
        <v>0</v>
      </c>
      <c r="D946" s="214">
        <v>0</v>
      </c>
    </row>
    <row r="947" ht="15.75" spans="1:4">
      <c r="A947" s="119" t="s">
        <v>848</v>
      </c>
      <c r="B947" s="215">
        <v>0</v>
      </c>
      <c r="C947" s="215">
        <v>0</v>
      </c>
      <c r="D947" s="214">
        <v>0</v>
      </c>
    </row>
    <row r="948" ht="15.75" spans="1:4">
      <c r="A948" s="119" t="s">
        <v>849</v>
      </c>
      <c r="B948" s="215">
        <v>0</v>
      </c>
      <c r="C948" s="215">
        <v>0</v>
      </c>
      <c r="D948" s="214">
        <v>0</v>
      </c>
    </row>
    <row r="949" ht="15.75" spans="1:4">
      <c r="A949" s="119" t="s">
        <v>850</v>
      </c>
      <c r="B949" s="215">
        <v>0</v>
      </c>
      <c r="C949" s="215">
        <v>0</v>
      </c>
      <c r="D949" s="214">
        <v>0</v>
      </c>
    </row>
    <row r="950" ht="15.75" spans="1:4">
      <c r="A950" s="119" t="s">
        <v>851</v>
      </c>
      <c r="B950" s="215">
        <v>0</v>
      </c>
      <c r="C950" s="215">
        <v>0</v>
      </c>
      <c r="D950" s="214">
        <v>0</v>
      </c>
    </row>
    <row r="951" ht="15.75" spans="1:4">
      <c r="A951" s="119" t="s">
        <v>852</v>
      </c>
      <c r="B951" s="215">
        <v>0</v>
      </c>
      <c r="C951" s="215">
        <v>0</v>
      </c>
      <c r="D951" s="214">
        <v>0</v>
      </c>
    </row>
    <row r="952" ht="15.75" spans="1:4">
      <c r="A952" s="119" t="s">
        <v>853</v>
      </c>
      <c r="B952" s="215">
        <v>0</v>
      </c>
      <c r="C952" s="215">
        <v>532</v>
      </c>
      <c r="D952" s="214">
        <v>0</v>
      </c>
    </row>
    <row r="953" ht="15.75" spans="1:4">
      <c r="A953" s="119" t="s">
        <v>854</v>
      </c>
      <c r="B953" s="215">
        <v>0</v>
      </c>
      <c r="C953" s="215">
        <f>SUM(C954:C957)</f>
        <v>0</v>
      </c>
      <c r="D953" s="214">
        <v>0</v>
      </c>
    </row>
    <row r="954" ht="15.75" spans="1:4">
      <c r="A954" s="119" t="s">
        <v>855</v>
      </c>
      <c r="B954" s="215">
        <v>0</v>
      </c>
      <c r="C954" s="215">
        <v>0</v>
      </c>
      <c r="D954" s="214">
        <v>0</v>
      </c>
    </row>
    <row r="955" ht="15.75" spans="1:4">
      <c r="A955" s="119" t="s">
        <v>856</v>
      </c>
      <c r="B955" s="215">
        <v>0</v>
      </c>
      <c r="C955" s="215">
        <v>0</v>
      </c>
      <c r="D955" s="214">
        <v>0</v>
      </c>
    </row>
    <row r="956" ht="15.75" spans="1:4">
      <c r="A956" s="119" t="s">
        <v>857</v>
      </c>
      <c r="B956" s="215">
        <v>0</v>
      </c>
      <c r="C956" s="215">
        <v>0</v>
      </c>
      <c r="D956" s="214">
        <v>0</v>
      </c>
    </row>
    <row r="957" ht="15.75" spans="1:4">
      <c r="A957" s="119" t="s">
        <v>858</v>
      </c>
      <c r="B957" s="215">
        <v>0</v>
      </c>
      <c r="C957" s="215">
        <v>0</v>
      </c>
      <c r="D957" s="214">
        <v>0</v>
      </c>
    </row>
    <row r="958" ht="15.75" spans="1:4">
      <c r="A958" s="119" t="s">
        <v>859</v>
      </c>
      <c r="B958" s="215">
        <v>0</v>
      </c>
      <c r="C958" s="215">
        <f>SUM(C959:C964)</f>
        <v>0</v>
      </c>
      <c r="D958" s="214">
        <v>0</v>
      </c>
    </row>
    <row r="959" ht="15.75" spans="1:4">
      <c r="A959" s="119" t="s">
        <v>150</v>
      </c>
      <c r="B959" s="215">
        <v>0</v>
      </c>
      <c r="C959" s="215">
        <v>0</v>
      </c>
      <c r="D959" s="214">
        <v>0</v>
      </c>
    </row>
    <row r="960" ht="15.75" spans="1:4">
      <c r="A960" s="119" t="s">
        <v>151</v>
      </c>
      <c r="B960" s="215">
        <v>0</v>
      </c>
      <c r="C960" s="215">
        <v>0</v>
      </c>
      <c r="D960" s="214">
        <v>0</v>
      </c>
    </row>
    <row r="961" ht="15.75" spans="1:4">
      <c r="A961" s="119" t="s">
        <v>152</v>
      </c>
      <c r="B961" s="215">
        <v>0</v>
      </c>
      <c r="C961" s="215">
        <v>0</v>
      </c>
      <c r="D961" s="214">
        <v>0</v>
      </c>
    </row>
    <row r="962" ht="15.75" spans="1:4">
      <c r="A962" s="119" t="s">
        <v>845</v>
      </c>
      <c r="B962" s="215">
        <v>0</v>
      </c>
      <c r="C962" s="215">
        <v>0</v>
      </c>
      <c r="D962" s="214">
        <v>0</v>
      </c>
    </row>
    <row r="963" ht="15.75" spans="1:4">
      <c r="A963" s="119" t="s">
        <v>860</v>
      </c>
      <c r="B963" s="215">
        <v>0</v>
      </c>
      <c r="C963" s="215">
        <v>0</v>
      </c>
      <c r="D963" s="214">
        <v>0</v>
      </c>
    </row>
    <row r="964" ht="15.75" spans="1:4">
      <c r="A964" s="119" t="s">
        <v>861</v>
      </c>
      <c r="B964" s="215">
        <v>0</v>
      </c>
      <c r="C964" s="215">
        <v>0</v>
      </c>
      <c r="D964" s="214">
        <v>0</v>
      </c>
    </row>
    <row r="965" ht="15.75" spans="1:4">
      <c r="A965" s="119" t="s">
        <v>862</v>
      </c>
      <c r="B965" s="215">
        <v>0</v>
      </c>
      <c r="C965" s="215">
        <f>SUM(C966:C969)</f>
        <v>0</v>
      </c>
      <c r="D965" s="214">
        <v>0</v>
      </c>
    </row>
    <row r="966" ht="15.75" spans="1:4">
      <c r="A966" s="119" t="s">
        <v>863</v>
      </c>
      <c r="B966" s="215">
        <v>0</v>
      </c>
      <c r="C966" s="215">
        <v>0</v>
      </c>
      <c r="D966" s="214">
        <v>0</v>
      </c>
    </row>
    <row r="967" ht="15.75" spans="1:4">
      <c r="A967" s="119" t="s">
        <v>864</v>
      </c>
      <c r="B967" s="215">
        <v>0</v>
      </c>
      <c r="C967" s="215">
        <v>0</v>
      </c>
      <c r="D967" s="214">
        <v>0</v>
      </c>
    </row>
    <row r="968" ht="15.75" spans="1:4">
      <c r="A968" s="119" t="s">
        <v>865</v>
      </c>
      <c r="B968" s="215">
        <v>0</v>
      </c>
      <c r="C968" s="215">
        <v>0</v>
      </c>
      <c r="D968" s="214">
        <v>0</v>
      </c>
    </row>
    <row r="969" ht="15.75" spans="1:4">
      <c r="A969" s="119" t="s">
        <v>866</v>
      </c>
      <c r="B969" s="215">
        <v>0</v>
      </c>
      <c r="C969" s="215">
        <v>0</v>
      </c>
      <c r="D969" s="214">
        <v>0</v>
      </c>
    </row>
    <row r="970" ht="15.75" spans="1:4">
      <c r="A970" s="119" t="s">
        <v>867</v>
      </c>
      <c r="B970" s="215">
        <f>B971</f>
        <v>1391</v>
      </c>
      <c r="C970" s="215">
        <f>SUM(C971:C972)</f>
        <v>0</v>
      </c>
      <c r="D970" s="214">
        <v>0</v>
      </c>
    </row>
    <row r="971" ht="15.75" spans="1:4">
      <c r="A971" s="119" t="s">
        <v>868</v>
      </c>
      <c r="B971" s="215">
        <v>1391</v>
      </c>
      <c r="C971" s="215">
        <v>0</v>
      </c>
      <c r="D971" s="214">
        <v>0</v>
      </c>
    </row>
    <row r="972" ht="15.75" spans="1:4">
      <c r="A972" s="119" t="s">
        <v>869</v>
      </c>
      <c r="B972" s="215">
        <v>0</v>
      </c>
      <c r="C972" s="215">
        <v>0</v>
      </c>
      <c r="D972" s="214">
        <v>0</v>
      </c>
    </row>
    <row r="973" ht="15.75" spans="1:4">
      <c r="A973" s="119" t="s">
        <v>870</v>
      </c>
      <c r="B973" s="215">
        <f>SUBTOTAL(9,B1031,B1023,B1016,B1005,B1000,B984,B974)</f>
        <v>1826</v>
      </c>
      <c r="C973" s="215">
        <f>SUBTOTAL(9,C1031,C1023,C1016,C1005,C1000,C984,C974)</f>
        <v>1651</v>
      </c>
      <c r="D973" s="214">
        <f>B973/C973*100</f>
        <v>110.6</v>
      </c>
    </row>
    <row r="974" ht="15.75" spans="1:4">
      <c r="A974" s="119" t="s">
        <v>871</v>
      </c>
      <c r="B974" s="215">
        <v>0</v>
      </c>
      <c r="C974" s="215">
        <f>SUM(C975:C983)</f>
        <v>0</v>
      </c>
      <c r="D974" s="214">
        <v>0</v>
      </c>
    </row>
    <row r="975" ht="15.75" spans="1:4">
      <c r="A975" s="119" t="s">
        <v>150</v>
      </c>
      <c r="B975" s="215">
        <v>0</v>
      </c>
      <c r="C975" s="215">
        <v>0</v>
      </c>
      <c r="D975" s="214">
        <v>0</v>
      </c>
    </row>
    <row r="976" ht="15.75" spans="1:4">
      <c r="A976" s="119" t="s">
        <v>151</v>
      </c>
      <c r="B976" s="215">
        <v>0</v>
      </c>
      <c r="C976" s="215">
        <v>0</v>
      </c>
      <c r="D976" s="214">
        <v>0</v>
      </c>
    </row>
    <row r="977" ht="15.75" spans="1:4">
      <c r="A977" s="119" t="s">
        <v>152</v>
      </c>
      <c r="B977" s="215">
        <v>0</v>
      </c>
      <c r="C977" s="215">
        <v>0</v>
      </c>
      <c r="D977" s="214">
        <v>0</v>
      </c>
    </row>
    <row r="978" ht="15.75" spans="1:4">
      <c r="A978" s="119" t="s">
        <v>872</v>
      </c>
      <c r="B978" s="215">
        <v>0</v>
      </c>
      <c r="C978" s="215">
        <v>0</v>
      </c>
      <c r="D978" s="214">
        <v>0</v>
      </c>
    </row>
    <row r="979" ht="15.75" spans="1:4">
      <c r="A979" s="119" t="s">
        <v>873</v>
      </c>
      <c r="B979" s="215">
        <v>0</v>
      </c>
      <c r="C979" s="215">
        <v>0</v>
      </c>
      <c r="D979" s="214">
        <v>0</v>
      </c>
    </row>
    <row r="980" ht="15.75" spans="1:4">
      <c r="A980" s="119" t="s">
        <v>874</v>
      </c>
      <c r="B980" s="215">
        <v>0</v>
      </c>
      <c r="C980" s="215">
        <v>0</v>
      </c>
      <c r="D980" s="214">
        <v>0</v>
      </c>
    </row>
    <row r="981" ht="15.75" spans="1:4">
      <c r="A981" s="119" t="s">
        <v>875</v>
      </c>
      <c r="B981" s="215">
        <v>0</v>
      </c>
      <c r="C981" s="215">
        <v>0</v>
      </c>
      <c r="D981" s="214">
        <v>0</v>
      </c>
    </row>
    <row r="982" ht="15.75" spans="1:4">
      <c r="A982" s="119" t="s">
        <v>876</v>
      </c>
      <c r="B982" s="215">
        <v>0</v>
      </c>
      <c r="C982" s="215">
        <v>0</v>
      </c>
      <c r="D982" s="214">
        <v>0</v>
      </c>
    </row>
    <row r="983" ht="15.75" spans="1:4">
      <c r="A983" s="119" t="s">
        <v>877</v>
      </c>
      <c r="B983" s="215">
        <v>0</v>
      </c>
      <c r="C983" s="215">
        <v>0</v>
      </c>
      <c r="D983" s="214">
        <v>0</v>
      </c>
    </row>
    <row r="984" ht="15.75" spans="1:4">
      <c r="A984" s="119" t="s">
        <v>878</v>
      </c>
      <c r="B984" s="215">
        <v>0</v>
      </c>
      <c r="C984" s="215">
        <f>SUM(C985:C999)</f>
        <v>0</v>
      </c>
      <c r="D984" s="214">
        <v>0</v>
      </c>
    </row>
    <row r="985" ht="15.75" spans="1:4">
      <c r="A985" s="119" t="s">
        <v>150</v>
      </c>
      <c r="B985" s="215">
        <v>0</v>
      </c>
      <c r="C985" s="215">
        <v>0</v>
      </c>
      <c r="D985" s="214">
        <v>0</v>
      </c>
    </row>
    <row r="986" ht="15.75" spans="1:4">
      <c r="A986" s="119" t="s">
        <v>151</v>
      </c>
      <c r="B986" s="215">
        <v>0</v>
      </c>
      <c r="C986" s="215">
        <v>0</v>
      </c>
      <c r="D986" s="214">
        <v>0</v>
      </c>
    </row>
    <row r="987" ht="15.75" spans="1:4">
      <c r="A987" s="119" t="s">
        <v>152</v>
      </c>
      <c r="B987" s="215">
        <v>0</v>
      </c>
      <c r="C987" s="215">
        <v>0</v>
      </c>
      <c r="D987" s="214">
        <v>0</v>
      </c>
    </row>
    <row r="988" ht="15.75" spans="1:4">
      <c r="A988" s="119" t="s">
        <v>879</v>
      </c>
      <c r="B988" s="215">
        <v>0</v>
      </c>
      <c r="C988" s="215">
        <v>0</v>
      </c>
      <c r="D988" s="214">
        <v>0</v>
      </c>
    </row>
    <row r="989" ht="15.75" spans="1:4">
      <c r="A989" s="119" t="s">
        <v>880</v>
      </c>
      <c r="B989" s="215">
        <v>0</v>
      </c>
      <c r="C989" s="215">
        <v>0</v>
      </c>
      <c r="D989" s="214">
        <v>0</v>
      </c>
    </row>
    <row r="990" ht="15.75" spans="1:4">
      <c r="A990" s="119" t="s">
        <v>881</v>
      </c>
      <c r="B990" s="215">
        <v>0</v>
      </c>
      <c r="C990" s="215">
        <v>0</v>
      </c>
      <c r="D990" s="214">
        <v>0</v>
      </c>
    </row>
    <row r="991" ht="15.75" spans="1:4">
      <c r="A991" s="119" t="s">
        <v>882</v>
      </c>
      <c r="B991" s="215">
        <v>0</v>
      </c>
      <c r="C991" s="215">
        <v>0</v>
      </c>
      <c r="D991" s="214">
        <v>0</v>
      </c>
    </row>
    <row r="992" ht="15.75" spans="1:4">
      <c r="A992" s="119" t="s">
        <v>883</v>
      </c>
      <c r="B992" s="215">
        <v>0</v>
      </c>
      <c r="C992" s="215">
        <v>0</v>
      </c>
      <c r="D992" s="214">
        <v>0</v>
      </c>
    </row>
    <row r="993" ht="15.75" spans="1:4">
      <c r="A993" s="119" t="s">
        <v>884</v>
      </c>
      <c r="B993" s="215">
        <v>0</v>
      </c>
      <c r="C993" s="215">
        <v>0</v>
      </c>
      <c r="D993" s="214">
        <v>0</v>
      </c>
    </row>
    <row r="994" ht="15.75" spans="1:4">
      <c r="A994" s="119" t="s">
        <v>885</v>
      </c>
      <c r="B994" s="215">
        <v>0</v>
      </c>
      <c r="C994" s="215">
        <v>0</v>
      </c>
      <c r="D994" s="214">
        <v>0</v>
      </c>
    </row>
    <row r="995" ht="15.75" spans="1:4">
      <c r="A995" s="119" t="s">
        <v>886</v>
      </c>
      <c r="B995" s="215">
        <v>0</v>
      </c>
      <c r="C995" s="215">
        <v>0</v>
      </c>
      <c r="D995" s="214">
        <v>0</v>
      </c>
    </row>
    <row r="996" ht="15.75" spans="1:4">
      <c r="A996" s="119" t="s">
        <v>887</v>
      </c>
      <c r="B996" s="215">
        <v>0</v>
      </c>
      <c r="C996" s="215">
        <v>0</v>
      </c>
      <c r="D996" s="214">
        <v>0</v>
      </c>
    </row>
    <row r="997" ht="15.75" spans="1:4">
      <c r="A997" s="119" t="s">
        <v>888</v>
      </c>
      <c r="B997" s="215">
        <v>0</v>
      </c>
      <c r="C997" s="215">
        <v>0</v>
      </c>
      <c r="D997" s="214">
        <v>0</v>
      </c>
    </row>
    <row r="998" ht="15.75" spans="1:4">
      <c r="A998" s="119" t="s">
        <v>889</v>
      </c>
      <c r="B998" s="215">
        <v>0</v>
      </c>
      <c r="C998" s="215">
        <v>0</v>
      </c>
      <c r="D998" s="214">
        <v>0</v>
      </c>
    </row>
    <row r="999" ht="15.75" spans="1:4">
      <c r="A999" s="119" t="s">
        <v>890</v>
      </c>
      <c r="B999" s="215">
        <v>0</v>
      </c>
      <c r="C999" s="215">
        <v>0</v>
      </c>
      <c r="D999" s="214">
        <v>0</v>
      </c>
    </row>
    <row r="1000" ht="15.75" spans="1:4">
      <c r="A1000" s="119" t="s">
        <v>891</v>
      </c>
      <c r="B1000" s="215">
        <v>0</v>
      </c>
      <c r="C1000" s="215">
        <f>SUM(C1001:C1004)</f>
        <v>0</v>
      </c>
      <c r="D1000" s="214">
        <v>0</v>
      </c>
    </row>
    <row r="1001" ht="15.75" spans="1:4">
      <c r="A1001" s="119" t="s">
        <v>150</v>
      </c>
      <c r="B1001" s="215">
        <v>0</v>
      </c>
      <c r="C1001" s="215">
        <v>0</v>
      </c>
      <c r="D1001" s="214">
        <v>0</v>
      </c>
    </row>
    <row r="1002" ht="15.75" spans="1:4">
      <c r="A1002" s="119" t="s">
        <v>151</v>
      </c>
      <c r="B1002" s="215">
        <v>0</v>
      </c>
      <c r="C1002" s="215">
        <v>0</v>
      </c>
      <c r="D1002" s="214">
        <v>0</v>
      </c>
    </row>
    <row r="1003" ht="15.75" spans="1:4">
      <c r="A1003" s="119" t="s">
        <v>152</v>
      </c>
      <c r="B1003" s="215">
        <v>0</v>
      </c>
      <c r="C1003" s="215">
        <v>0</v>
      </c>
      <c r="D1003" s="214">
        <v>0</v>
      </c>
    </row>
    <row r="1004" ht="15.75" spans="1:4">
      <c r="A1004" s="119" t="s">
        <v>892</v>
      </c>
      <c r="B1004" s="215">
        <v>0</v>
      </c>
      <c r="C1004" s="215">
        <v>0</v>
      </c>
      <c r="D1004" s="214">
        <v>0</v>
      </c>
    </row>
    <row r="1005" ht="15.75" spans="1:4">
      <c r="A1005" s="119" t="s">
        <v>893</v>
      </c>
      <c r="B1005" s="215">
        <f>SUM(B1006:B1015)</f>
        <v>1127</v>
      </c>
      <c r="C1005" s="215">
        <f>SUM(C1006:C1015)</f>
        <v>1205</v>
      </c>
      <c r="D1005" s="214">
        <f>B1005/C1005*100</f>
        <v>93.53</v>
      </c>
    </row>
    <row r="1006" ht="15.75" spans="1:4">
      <c r="A1006" s="119" t="s">
        <v>150</v>
      </c>
      <c r="B1006" s="215">
        <v>395</v>
      </c>
      <c r="C1006" s="215">
        <v>545</v>
      </c>
      <c r="D1006" s="214">
        <f>B1006/C1006*100</f>
        <v>72.48</v>
      </c>
    </row>
    <row r="1007" ht="15.75" spans="1:4">
      <c r="A1007" s="119" t="s">
        <v>151</v>
      </c>
      <c r="B1007" s="215">
        <v>0</v>
      </c>
      <c r="C1007" s="215">
        <v>0</v>
      </c>
      <c r="D1007" s="214">
        <v>0</v>
      </c>
    </row>
    <row r="1008" ht="15.75" spans="1:4">
      <c r="A1008" s="119" t="s">
        <v>152</v>
      </c>
      <c r="B1008" s="215">
        <v>0</v>
      </c>
      <c r="C1008" s="215">
        <v>0</v>
      </c>
      <c r="D1008" s="214">
        <v>0</v>
      </c>
    </row>
    <row r="1009" ht="15.75" spans="1:4">
      <c r="A1009" s="119" t="s">
        <v>894</v>
      </c>
      <c r="B1009" s="215">
        <v>0</v>
      </c>
      <c r="C1009" s="215">
        <v>0</v>
      </c>
      <c r="D1009" s="214">
        <v>0</v>
      </c>
    </row>
    <row r="1010" ht="15.75" spans="1:4">
      <c r="A1010" s="119" t="s">
        <v>895</v>
      </c>
      <c r="B1010" s="215">
        <v>0</v>
      </c>
      <c r="C1010" s="215">
        <v>0</v>
      </c>
      <c r="D1010" s="214">
        <v>0</v>
      </c>
    </row>
    <row r="1011" ht="15.75" spans="1:4">
      <c r="A1011" s="119" t="s">
        <v>896</v>
      </c>
      <c r="B1011" s="215">
        <v>0</v>
      </c>
      <c r="C1011" s="215">
        <v>0</v>
      </c>
      <c r="D1011" s="214">
        <v>0</v>
      </c>
    </row>
    <row r="1012" ht="15.75" spans="1:4">
      <c r="A1012" s="119" t="s">
        <v>897</v>
      </c>
      <c r="B1012" s="215">
        <v>0</v>
      </c>
      <c r="C1012" s="215">
        <v>0</v>
      </c>
      <c r="D1012" s="214">
        <v>0</v>
      </c>
    </row>
    <row r="1013" ht="15.75" spans="1:4">
      <c r="A1013" s="119" t="s">
        <v>898</v>
      </c>
      <c r="B1013" s="215">
        <v>0</v>
      </c>
      <c r="C1013" s="215">
        <v>0</v>
      </c>
      <c r="D1013" s="214">
        <v>0</v>
      </c>
    </row>
    <row r="1014" ht="15.75" spans="1:4">
      <c r="A1014" s="119" t="s">
        <v>159</v>
      </c>
      <c r="B1014" s="215">
        <v>732</v>
      </c>
      <c r="C1014" s="215">
        <v>660</v>
      </c>
      <c r="D1014" s="214">
        <f>B1014/C1014*100</f>
        <v>110.91</v>
      </c>
    </row>
    <row r="1015" ht="15.75" spans="1:4">
      <c r="A1015" s="119" t="s">
        <v>899</v>
      </c>
      <c r="B1015" s="215">
        <v>0</v>
      </c>
      <c r="C1015" s="215">
        <v>0</v>
      </c>
      <c r="D1015" s="214">
        <v>0</v>
      </c>
    </row>
    <row r="1016" ht="15.75" spans="1:4">
      <c r="A1016" s="119" t="s">
        <v>900</v>
      </c>
      <c r="B1016" s="215">
        <v>0</v>
      </c>
      <c r="C1016" s="215">
        <f>SUM(C1017:C1022)</f>
        <v>0</v>
      </c>
      <c r="D1016" s="214">
        <v>0</v>
      </c>
    </row>
    <row r="1017" ht="15.75" spans="1:4">
      <c r="A1017" s="119" t="s">
        <v>150</v>
      </c>
      <c r="B1017" s="215">
        <v>0</v>
      </c>
      <c r="C1017" s="215">
        <v>0</v>
      </c>
      <c r="D1017" s="214">
        <v>0</v>
      </c>
    </row>
    <row r="1018" ht="15.75" spans="1:4">
      <c r="A1018" s="119" t="s">
        <v>151</v>
      </c>
      <c r="B1018" s="215">
        <v>0</v>
      </c>
      <c r="C1018" s="215">
        <v>0</v>
      </c>
      <c r="D1018" s="214">
        <v>0</v>
      </c>
    </row>
    <row r="1019" ht="15.75" spans="1:4">
      <c r="A1019" s="119" t="s">
        <v>152</v>
      </c>
      <c r="B1019" s="215">
        <v>0</v>
      </c>
      <c r="C1019" s="215">
        <v>0</v>
      </c>
      <c r="D1019" s="214">
        <v>0</v>
      </c>
    </row>
    <row r="1020" ht="15.75" spans="1:4">
      <c r="A1020" s="119" t="s">
        <v>901</v>
      </c>
      <c r="B1020" s="215">
        <v>0</v>
      </c>
      <c r="C1020" s="215">
        <v>0</v>
      </c>
      <c r="D1020" s="214">
        <v>0</v>
      </c>
    </row>
    <row r="1021" ht="15.75" spans="1:4">
      <c r="A1021" s="119" t="s">
        <v>902</v>
      </c>
      <c r="B1021" s="215">
        <v>0</v>
      </c>
      <c r="C1021" s="215">
        <v>0</v>
      </c>
      <c r="D1021" s="214">
        <v>0</v>
      </c>
    </row>
    <row r="1022" ht="15.75" spans="1:4">
      <c r="A1022" s="119" t="s">
        <v>903</v>
      </c>
      <c r="B1022" s="215">
        <v>0</v>
      </c>
      <c r="C1022" s="215">
        <v>0</v>
      </c>
      <c r="D1022" s="214">
        <v>0</v>
      </c>
    </row>
    <row r="1023" ht="15.75" spans="1:4">
      <c r="A1023" s="119" t="s">
        <v>904</v>
      </c>
      <c r="B1023" s="215">
        <f>SUM(B1024:B1030)</f>
        <v>699</v>
      </c>
      <c r="C1023" s="215">
        <f>SUM(C1024:C1030)</f>
        <v>446</v>
      </c>
      <c r="D1023" s="214">
        <f t="shared" ref="D1023:D1026" si="57">B1023/C1023*100</f>
        <v>156.73</v>
      </c>
    </row>
    <row r="1024" ht="15.75" spans="1:4">
      <c r="A1024" s="119" t="s">
        <v>150</v>
      </c>
      <c r="B1024" s="215">
        <v>365</v>
      </c>
      <c r="C1024" s="215">
        <v>250</v>
      </c>
      <c r="D1024" s="214">
        <f t="shared" si="57"/>
        <v>146</v>
      </c>
    </row>
    <row r="1025" ht="15.75" spans="1:4">
      <c r="A1025" s="119" t="s">
        <v>151</v>
      </c>
      <c r="B1025" s="215">
        <v>0</v>
      </c>
      <c r="C1025" s="215">
        <v>0</v>
      </c>
      <c r="D1025" s="214">
        <v>0</v>
      </c>
    </row>
    <row r="1026" ht="15.75" spans="1:4">
      <c r="A1026" s="119" t="s">
        <v>152</v>
      </c>
      <c r="B1026" s="215">
        <v>334</v>
      </c>
      <c r="C1026" s="215">
        <v>196</v>
      </c>
      <c r="D1026" s="214">
        <f t="shared" si="57"/>
        <v>170.41</v>
      </c>
    </row>
    <row r="1027" ht="15.75" spans="1:4">
      <c r="A1027" s="119" t="s">
        <v>905</v>
      </c>
      <c r="B1027" s="215">
        <v>0</v>
      </c>
      <c r="C1027" s="215">
        <v>0</v>
      </c>
      <c r="D1027" s="214">
        <v>0</v>
      </c>
    </row>
    <row r="1028" ht="15.75" spans="1:4">
      <c r="A1028" s="119" t="s">
        <v>906</v>
      </c>
      <c r="B1028" s="215">
        <v>0</v>
      </c>
      <c r="C1028" s="215">
        <v>0</v>
      </c>
      <c r="D1028" s="214">
        <v>0</v>
      </c>
    </row>
    <row r="1029" ht="15.75" spans="1:4">
      <c r="A1029" s="119" t="s">
        <v>907</v>
      </c>
      <c r="B1029" s="215">
        <v>0</v>
      </c>
      <c r="C1029" s="215">
        <v>0</v>
      </c>
      <c r="D1029" s="214">
        <v>0</v>
      </c>
    </row>
    <row r="1030" ht="15.75" spans="1:4">
      <c r="A1030" s="119" t="s">
        <v>908</v>
      </c>
      <c r="B1030" s="215">
        <v>0</v>
      </c>
      <c r="C1030" s="215">
        <v>0</v>
      </c>
      <c r="D1030" s="214">
        <v>0</v>
      </c>
    </row>
    <row r="1031" ht="15.75" spans="1:4">
      <c r="A1031" s="119" t="s">
        <v>909</v>
      </c>
      <c r="B1031" s="215">
        <v>0</v>
      </c>
      <c r="C1031" s="215">
        <f>SUM(C1032:C1036)</f>
        <v>0</v>
      </c>
      <c r="D1031" s="214">
        <v>0</v>
      </c>
    </row>
    <row r="1032" ht="15.75" spans="1:4">
      <c r="A1032" s="119" t="s">
        <v>910</v>
      </c>
      <c r="B1032" s="215">
        <v>0</v>
      </c>
      <c r="C1032" s="215">
        <v>0</v>
      </c>
      <c r="D1032" s="214">
        <v>0</v>
      </c>
    </row>
    <row r="1033" ht="15.75" spans="1:4">
      <c r="A1033" s="119" t="s">
        <v>911</v>
      </c>
      <c r="B1033" s="215">
        <v>0</v>
      </c>
      <c r="C1033" s="215">
        <v>0</v>
      </c>
      <c r="D1033" s="214">
        <v>0</v>
      </c>
    </row>
    <row r="1034" ht="15.75" spans="1:4">
      <c r="A1034" s="119" t="s">
        <v>912</v>
      </c>
      <c r="B1034" s="215">
        <v>0</v>
      </c>
      <c r="C1034" s="215">
        <v>0</v>
      </c>
      <c r="D1034" s="214">
        <v>0</v>
      </c>
    </row>
    <row r="1035" ht="15.75" spans="1:4">
      <c r="A1035" s="119" t="s">
        <v>913</v>
      </c>
      <c r="B1035" s="215">
        <v>0</v>
      </c>
      <c r="C1035" s="215">
        <v>0</v>
      </c>
      <c r="D1035" s="214">
        <v>0</v>
      </c>
    </row>
    <row r="1036" ht="15.75" spans="1:4">
      <c r="A1036" s="119" t="s">
        <v>914</v>
      </c>
      <c r="B1036" s="215">
        <v>0</v>
      </c>
      <c r="C1036" s="215">
        <v>0</v>
      </c>
      <c r="D1036" s="214">
        <v>0</v>
      </c>
    </row>
    <row r="1037" ht="15.75" spans="1:4">
      <c r="A1037" s="119" t="s">
        <v>120</v>
      </c>
      <c r="B1037" s="215">
        <f>SUBTOTAL(9,B1054,B1048,B1038)</f>
        <v>7983</v>
      </c>
      <c r="C1037" s="215">
        <f>SUBTOTAL(9,C1054,C1048,C1038)</f>
        <v>6000</v>
      </c>
      <c r="D1037" s="214">
        <f t="shared" ref="D1037:D1039" si="58">B1037/C1037*100</f>
        <v>133.05</v>
      </c>
    </row>
    <row r="1038" ht="15.75" spans="1:4">
      <c r="A1038" s="119" t="s">
        <v>915</v>
      </c>
      <c r="B1038" s="215">
        <f>SUM(B1039:B1047)</f>
        <v>1059</v>
      </c>
      <c r="C1038" s="215">
        <f>SUM(C1039:C1047)</f>
        <v>1050</v>
      </c>
      <c r="D1038" s="214">
        <f t="shared" si="58"/>
        <v>100.86</v>
      </c>
    </row>
    <row r="1039" ht="15.75" spans="1:4">
      <c r="A1039" s="119" t="s">
        <v>150</v>
      </c>
      <c r="B1039" s="215">
        <v>343</v>
      </c>
      <c r="C1039" s="215">
        <v>342</v>
      </c>
      <c r="D1039" s="214">
        <f t="shared" si="58"/>
        <v>100.29</v>
      </c>
    </row>
    <row r="1040" ht="15.75" spans="1:4">
      <c r="A1040" s="119" t="s">
        <v>151</v>
      </c>
      <c r="B1040" s="215">
        <v>0</v>
      </c>
      <c r="C1040" s="215">
        <v>0</v>
      </c>
      <c r="D1040" s="214">
        <v>0</v>
      </c>
    </row>
    <row r="1041" ht="15.75" spans="1:4">
      <c r="A1041" s="119" t="s">
        <v>152</v>
      </c>
      <c r="B1041" s="215">
        <v>0</v>
      </c>
      <c r="C1041" s="215">
        <v>0</v>
      </c>
      <c r="D1041" s="214">
        <v>0</v>
      </c>
    </row>
    <row r="1042" ht="15.75" spans="1:4">
      <c r="A1042" s="119" t="s">
        <v>916</v>
      </c>
      <c r="B1042" s="215">
        <v>0</v>
      </c>
      <c r="C1042" s="215">
        <v>0</v>
      </c>
      <c r="D1042" s="214">
        <v>0</v>
      </c>
    </row>
    <row r="1043" ht="15.75" spans="1:4">
      <c r="A1043" s="119" t="s">
        <v>917</v>
      </c>
      <c r="B1043" s="215">
        <v>0</v>
      </c>
      <c r="C1043" s="215">
        <v>0</v>
      </c>
      <c r="D1043" s="214">
        <v>0</v>
      </c>
    </row>
    <row r="1044" ht="15.75" spans="1:4">
      <c r="A1044" s="119" t="s">
        <v>918</v>
      </c>
      <c r="B1044" s="215">
        <v>0</v>
      </c>
      <c r="C1044" s="215">
        <v>0</v>
      </c>
      <c r="D1044" s="214">
        <v>0</v>
      </c>
    </row>
    <row r="1045" ht="15.75" spans="1:4">
      <c r="A1045" s="119" t="s">
        <v>919</v>
      </c>
      <c r="B1045" s="215">
        <v>0</v>
      </c>
      <c r="C1045" s="215">
        <v>0</v>
      </c>
      <c r="D1045" s="214">
        <v>0</v>
      </c>
    </row>
    <row r="1046" ht="15.75" spans="1:4">
      <c r="A1046" s="119" t="s">
        <v>159</v>
      </c>
      <c r="B1046" s="215">
        <v>0</v>
      </c>
      <c r="C1046" s="215">
        <v>0</v>
      </c>
      <c r="D1046" s="214">
        <v>0</v>
      </c>
    </row>
    <row r="1047" ht="15.75" spans="1:4">
      <c r="A1047" s="119" t="s">
        <v>920</v>
      </c>
      <c r="B1047" s="215">
        <v>716</v>
      </c>
      <c r="C1047" s="215">
        <v>708</v>
      </c>
      <c r="D1047" s="214">
        <f>B1047/C1047*100</f>
        <v>101.13</v>
      </c>
    </row>
    <row r="1048" ht="15.75" spans="1:4">
      <c r="A1048" s="119" t="s">
        <v>921</v>
      </c>
      <c r="B1048" s="215">
        <f>SUM(B1049:B1053)</f>
        <v>240</v>
      </c>
      <c r="C1048" s="215">
        <f>SUM(C1049:C1053)</f>
        <v>450</v>
      </c>
      <c r="D1048" s="214">
        <f>B1048/C1048*100</f>
        <v>53.33</v>
      </c>
    </row>
    <row r="1049" ht="15.75" spans="1:4">
      <c r="A1049" s="119" t="s">
        <v>150</v>
      </c>
      <c r="B1049" s="215">
        <v>0</v>
      </c>
      <c r="C1049" s="215">
        <v>0</v>
      </c>
      <c r="D1049" s="214">
        <v>0</v>
      </c>
    </row>
    <row r="1050" ht="15.75" spans="1:4">
      <c r="A1050" s="119" t="s">
        <v>151</v>
      </c>
      <c r="B1050" s="215">
        <v>0</v>
      </c>
      <c r="C1050" s="215">
        <v>0</v>
      </c>
      <c r="D1050" s="214">
        <v>0</v>
      </c>
    </row>
    <row r="1051" ht="15.75" spans="1:4">
      <c r="A1051" s="119" t="s">
        <v>152</v>
      </c>
      <c r="B1051" s="215">
        <v>0</v>
      </c>
      <c r="C1051" s="215">
        <v>0</v>
      </c>
      <c r="D1051" s="214">
        <v>0</v>
      </c>
    </row>
    <row r="1052" ht="15.75" spans="1:4">
      <c r="A1052" s="119" t="s">
        <v>922</v>
      </c>
      <c r="B1052" s="215">
        <v>0</v>
      </c>
      <c r="C1052" s="215">
        <v>0</v>
      </c>
      <c r="D1052" s="214">
        <v>0</v>
      </c>
    </row>
    <row r="1053" ht="15.75" spans="1:4">
      <c r="A1053" s="119" t="s">
        <v>923</v>
      </c>
      <c r="B1053" s="215">
        <v>240</v>
      </c>
      <c r="C1053" s="215">
        <v>450</v>
      </c>
      <c r="D1053" s="214">
        <f t="shared" ref="D1053:D1057" si="59">B1053/C1053*100</f>
        <v>53.33</v>
      </c>
    </row>
    <row r="1054" ht="15.75" spans="1:4">
      <c r="A1054" s="119" t="s">
        <v>924</v>
      </c>
      <c r="B1054" s="215">
        <f>SUM(B1055:B1056)</f>
        <v>6684</v>
      </c>
      <c r="C1054" s="215">
        <f>SUM(C1055:C1056)</f>
        <v>4500</v>
      </c>
      <c r="D1054" s="214">
        <f t="shared" si="59"/>
        <v>148.53</v>
      </c>
    </row>
    <row r="1055" ht="15.75" spans="1:4">
      <c r="A1055" s="119" t="s">
        <v>925</v>
      </c>
      <c r="B1055" s="215">
        <v>0</v>
      </c>
      <c r="C1055" s="215">
        <v>0</v>
      </c>
      <c r="D1055" s="214">
        <v>0</v>
      </c>
    </row>
    <row r="1056" ht="15.75" spans="1:4">
      <c r="A1056" s="119" t="s">
        <v>926</v>
      </c>
      <c r="B1056" s="215">
        <v>6684</v>
      </c>
      <c r="C1056" s="215">
        <v>4500</v>
      </c>
      <c r="D1056" s="214">
        <f t="shared" si="59"/>
        <v>148.53</v>
      </c>
    </row>
    <row r="1057" ht="15.75" spans="1:4">
      <c r="A1057" s="119" t="s">
        <v>121</v>
      </c>
      <c r="B1057" s="215">
        <f>B1058+B1067+B1073</f>
        <v>180</v>
      </c>
      <c r="C1057" s="215">
        <f>C1058+C1067+C1073</f>
        <v>216</v>
      </c>
      <c r="D1057" s="214">
        <f t="shared" si="59"/>
        <v>83.33</v>
      </c>
    </row>
    <row r="1058" ht="15.75" spans="1:4">
      <c r="A1058" s="119" t="s">
        <v>927</v>
      </c>
      <c r="B1058" s="215">
        <v>0</v>
      </c>
      <c r="C1058" s="215">
        <f>SUM(C1059:C1064)</f>
        <v>0</v>
      </c>
      <c r="D1058" s="214">
        <v>0</v>
      </c>
    </row>
    <row r="1059" ht="15.75" spans="1:4">
      <c r="A1059" s="119" t="s">
        <v>150</v>
      </c>
      <c r="B1059" s="215">
        <v>0</v>
      </c>
      <c r="C1059" s="215">
        <v>0</v>
      </c>
      <c r="D1059" s="214">
        <v>0</v>
      </c>
    </row>
    <row r="1060" ht="15.75" spans="1:4">
      <c r="A1060" s="119" t="s">
        <v>151</v>
      </c>
      <c r="B1060" s="215">
        <v>0</v>
      </c>
      <c r="C1060" s="215">
        <v>0</v>
      </c>
      <c r="D1060" s="214">
        <v>0</v>
      </c>
    </row>
    <row r="1061" ht="15.75" spans="1:4">
      <c r="A1061" s="119" t="s">
        <v>152</v>
      </c>
      <c r="B1061" s="215">
        <v>0</v>
      </c>
      <c r="C1061" s="215">
        <v>0</v>
      </c>
      <c r="D1061" s="214">
        <v>0</v>
      </c>
    </row>
    <row r="1062" ht="15.75" spans="1:4">
      <c r="A1062" s="119" t="s">
        <v>928</v>
      </c>
      <c r="B1062" s="215">
        <v>0</v>
      </c>
      <c r="C1062" s="215">
        <v>0</v>
      </c>
      <c r="D1062" s="214">
        <v>0</v>
      </c>
    </row>
    <row r="1063" ht="15.75" spans="1:4">
      <c r="A1063" s="119" t="s">
        <v>159</v>
      </c>
      <c r="B1063" s="215">
        <v>0</v>
      </c>
      <c r="C1063" s="215">
        <v>0</v>
      </c>
      <c r="D1063" s="214">
        <v>0</v>
      </c>
    </row>
    <row r="1064" ht="15.75" spans="1:4">
      <c r="A1064" s="119" t="s">
        <v>929</v>
      </c>
      <c r="B1064" s="215">
        <v>0</v>
      </c>
      <c r="C1064" s="215">
        <v>0</v>
      </c>
      <c r="D1064" s="214">
        <v>0</v>
      </c>
    </row>
    <row r="1065" ht="15.75" spans="1:4">
      <c r="A1065" s="119" t="s">
        <v>930</v>
      </c>
      <c r="B1065" s="215">
        <v>0</v>
      </c>
      <c r="C1065" s="215">
        <f>C1066</f>
        <v>0</v>
      </c>
      <c r="D1065" s="214">
        <v>0</v>
      </c>
    </row>
    <row r="1066" ht="15.75" spans="1:4">
      <c r="A1066" s="119" t="s">
        <v>931</v>
      </c>
      <c r="B1066" s="215">
        <v>0</v>
      </c>
      <c r="C1066" s="215">
        <v>0</v>
      </c>
      <c r="D1066" s="214">
        <v>0</v>
      </c>
    </row>
    <row r="1067" ht="15.75" spans="1:4">
      <c r="A1067" s="119" t="s">
        <v>932</v>
      </c>
      <c r="B1067" s="215">
        <f>SUM(B1068:B1072)</f>
        <v>180</v>
      </c>
      <c r="C1067" s="215">
        <f>SUM(C1068:C1072)</f>
        <v>216</v>
      </c>
      <c r="D1067" s="214">
        <f>B1067/C1067*100</f>
        <v>83.33</v>
      </c>
    </row>
    <row r="1068" ht="15.75" spans="1:4">
      <c r="A1068" s="119" t="s">
        <v>933</v>
      </c>
      <c r="B1068" s="215">
        <v>0</v>
      </c>
      <c r="C1068" s="215">
        <v>0</v>
      </c>
      <c r="D1068" s="214">
        <v>0</v>
      </c>
    </row>
    <row r="1069" ht="15.75" spans="1:4">
      <c r="A1069" s="119" t="s">
        <v>934</v>
      </c>
      <c r="B1069" s="215">
        <v>0</v>
      </c>
      <c r="C1069" s="215">
        <v>0</v>
      </c>
      <c r="D1069" s="214">
        <v>0</v>
      </c>
    </row>
    <row r="1070" ht="15.75" spans="1:4">
      <c r="A1070" s="119" t="s">
        <v>935</v>
      </c>
      <c r="B1070" s="215">
        <v>0</v>
      </c>
      <c r="C1070" s="215">
        <v>0</v>
      </c>
      <c r="D1070" s="214">
        <v>0</v>
      </c>
    </row>
    <row r="1071" ht="15.75" spans="1:4">
      <c r="A1071" s="119" t="s">
        <v>936</v>
      </c>
      <c r="B1071" s="215">
        <v>0</v>
      </c>
      <c r="C1071" s="215">
        <v>0</v>
      </c>
      <c r="D1071" s="214">
        <v>0</v>
      </c>
    </row>
    <row r="1072" ht="15.75" spans="1:4">
      <c r="A1072" s="119" t="s">
        <v>937</v>
      </c>
      <c r="B1072" s="215">
        <v>180</v>
      </c>
      <c r="C1072" s="215">
        <v>216</v>
      </c>
      <c r="D1072" s="214">
        <f t="shared" ref="D1072:D1078" si="60">B1072/C1072*100</f>
        <v>83.33</v>
      </c>
    </row>
    <row r="1073" ht="15.75" spans="1:4">
      <c r="A1073" s="119" t="s">
        <v>938</v>
      </c>
      <c r="B1073" s="215">
        <v>0</v>
      </c>
      <c r="C1073" s="215">
        <f>C1074</f>
        <v>0</v>
      </c>
      <c r="D1073" s="214">
        <v>0</v>
      </c>
    </row>
    <row r="1074" ht="15.75" spans="1:4">
      <c r="A1074" s="119" t="s">
        <v>939</v>
      </c>
      <c r="B1074" s="215">
        <v>0</v>
      </c>
      <c r="C1074" s="215">
        <v>0</v>
      </c>
      <c r="D1074" s="214">
        <v>0</v>
      </c>
    </row>
    <row r="1075" ht="15.75" spans="1:4">
      <c r="A1075" s="119" t="s">
        <v>122</v>
      </c>
      <c r="B1075" s="215">
        <v>0</v>
      </c>
      <c r="C1075" s="215">
        <v>0</v>
      </c>
      <c r="D1075" s="214">
        <v>0</v>
      </c>
    </row>
    <row r="1076" ht="15.75" spans="1:4">
      <c r="A1076" s="119" t="s">
        <v>123</v>
      </c>
      <c r="B1076" s="215">
        <f>SUBTOTAL(9,B1119,B1104,B1077)</f>
        <v>8323</v>
      </c>
      <c r="C1076" s="215">
        <f>SUBTOTAL(9,C1119,C1104,C1077)</f>
        <v>13207</v>
      </c>
      <c r="D1076" s="214">
        <f t="shared" si="60"/>
        <v>63.02</v>
      </c>
    </row>
    <row r="1077" ht="15.75" spans="1:4">
      <c r="A1077" s="119" t="s">
        <v>940</v>
      </c>
      <c r="B1077" s="215">
        <f>SUM(B1078:B1103)</f>
        <v>8215</v>
      </c>
      <c r="C1077" s="215">
        <f>SUM(C1078:C1103)</f>
        <v>13125</v>
      </c>
      <c r="D1077" s="214">
        <f t="shared" si="60"/>
        <v>62.59</v>
      </c>
    </row>
    <row r="1078" ht="15.75" spans="1:4">
      <c r="A1078" s="119" t="s">
        <v>150</v>
      </c>
      <c r="B1078" s="215">
        <v>3067</v>
      </c>
      <c r="C1078" s="215">
        <v>3587</v>
      </c>
      <c r="D1078" s="214">
        <f t="shared" si="60"/>
        <v>85.5</v>
      </c>
    </row>
    <row r="1079" ht="15.75" spans="1:4">
      <c r="A1079" s="119" t="s">
        <v>151</v>
      </c>
      <c r="B1079" s="215">
        <v>0</v>
      </c>
      <c r="C1079" s="215">
        <v>0</v>
      </c>
      <c r="D1079" s="214">
        <v>0</v>
      </c>
    </row>
    <row r="1080" ht="15.75" spans="1:4">
      <c r="A1080" s="119" t="s">
        <v>152</v>
      </c>
      <c r="B1080" s="215">
        <v>0</v>
      </c>
      <c r="C1080" s="215">
        <v>0</v>
      </c>
      <c r="D1080" s="214">
        <v>0</v>
      </c>
    </row>
    <row r="1081" ht="15.75" spans="1:4">
      <c r="A1081" s="119" t="s">
        <v>941</v>
      </c>
      <c r="B1081" s="215">
        <v>260</v>
      </c>
      <c r="C1081" s="215">
        <v>300</v>
      </c>
      <c r="D1081" s="214">
        <f t="shared" ref="D1081:D1085" si="61">B1081/C1081*100</f>
        <v>86.67</v>
      </c>
    </row>
    <row r="1082" ht="15.75" spans="1:4">
      <c r="A1082" s="119" t="s">
        <v>942</v>
      </c>
      <c r="B1082" s="215">
        <v>1615</v>
      </c>
      <c r="C1082" s="215">
        <v>5939</v>
      </c>
      <c r="D1082" s="214">
        <f t="shared" si="61"/>
        <v>27.19</v>
      </c>
    </row>
    <row r="1083" ht="15.75" spans="1:4">
      <c r="A1083" s="119" t="s">
        <v>943</v>
      </c>
      <c r="B1083" s="215">
        <v>0</v>
      </c>
      <c r="C1083" s="215">
        <v>0</v>
      </c>
      <c r="D1083" s="214">
        <v>0</v>
      </c>
    </row>
    <row r="1084" ht="15.75" spans="1:4">
      <c r="A1084" s="119" t="s">
        <v>944</v>
      </c>
      <c r="B1084" s="215">
        <v>0</v>
      </c>
      <c r="C1084" s="215">
        <v>0</v>
      </c>
      <c r="D1084" s="214">
        <v>0</v>
      </c>
    </row>
    <row r="1085" ht="15.75" spans="1:4">
      <c r="A1085" s="119" t="s">
        <v>945</v>
      </c>
      <c r="B1085" s="215">
        <v>1008</v>
      </c>
      <c r="C1085" s="215">
        <v>155</v>
      </c>
      <c r="D1085" s="214">
        <f t="shared" si="61"/>
        <v>650.32</v>
      </c>
    </row>
    <row r="1086" ht="15.75" spans="1:4">
      <c r="A1086" s="119" t="s">
        <v>946</v>
      </c>
      <c r="B1086" s="215">
        <v>0</v>
      </c>
      <c r="C1086" s="215">
        <v>0</v>
      </c>
      <c r="D1086" s="214">
        <v>0</v>
      </c>
    </row>
    <row r="1087" ht="15.75" spans="1:4">
      <c r="A1087" s="119" t="s">
        <v>947</v>
      </c>
      <c r="B1087" s="215">
        <v>0</v>
      </c>
      <c r="C1087" s="215">
        <v>0</v>
      </c>
      <c r="D1087" s="214">
        <v>0</v>
      </c>
    </row>
    <row r="1088" ht="15.75" spans="1:4">
      <c r="A1088" s="119" t="s">
        <v>948</v>
      </c>
      <c r="B1088" s="215">
        <v>37</v>
      </c>
      <c r="C1088" s="215">
        <v>85</v>
      </c>
      <c r="D1088" s="214">
        <f>B1088/C1088*100</f>
        <v>43.53</v>
      </c>
    </row>
    <row r="1089" ht="15.75" spans="1:4">
      <c r="A1089" s="119" t="s">
        <v>949</v>
      </c>
      <c r="B1089" s="215">
        <v>0</v>
      </c>
      <c r="C1089" s="215">
        <v>0</v>
      </c>
      <c r="D1089" s="214">
        <v>0</v>
      </c>
    </row>
    <row r="1090" ht="15.75" spans="1:4">
      <c r="A1090" s="119" t="s">
        <v>950</v>
      </c>
      <c r="B1090" s="215">
        <v>0</v>
      </c>
      <c r="C1090" s="215">
        <v>0</v>
      </c>
      <c r="D1090" s="214">
        <v>0</v>
      </c>
    </row>
    <row r="1091" ht="15.75" spans="1:4">
      <c r="A1091" s="119" t="s">
        <v>951</v>
      </c>
      <c r="B1091" s="215">
        <v>0</v>
      </c>
      <c r="C1091" s="215">
        <v>0</v>
      </c>
      <c r="D1091" s="214">
        <v>0</v>
      </c>
    </row>
    <row r="1092" ht="15.75" spans="1:4">
      <c r="A1092" s="119" t="s">
        <v>952</v>
      </c>
      <c r="B1092" s="215">
        <v>0</v>
      </c>
      <c r="C1092" s="215">
        <v>0</v>
      </c>
      <c r="D1092" s="214">
        <v>0</v>
      </c>
    </row>
    <row r="1093" ht="15.75" spans="1:4">
      <c r="A1093" s="119" t="s">
        <v>953</v>
      </c>
      <c r="B1093" s="215">
        <v>0</v>
      </c>
      <c r="C1093" s="215">
        <v>0</v>
      </c>
      <c r="D1093" s="214">
        <v>0</v>
      </c>
    </row>
    <row r="1094" ht="15.75" spans="1:4">
      <c r="A1094" s="119" t="s">
        <v>954</v>
      </c>
      <c r="B1094" s="215">
        <v>0</v>
      </c>
      <c r="C1094" s="215">
        <v>0</v>
      </c>
      <c r="D1094" s="214">
        <v>0</v>
      </c>
    </row>
    <row r="1095" ht="15.75" spans="1:4">
      <c r="A1095" s="119" t="s">
        <v>955</v>
      </c>
      <c r="B1095" s="215">
        <v>0</v>
      </c>
      <c r="C1095" s="215">
        <v>0</v>
      </c>
      <c r="D1095" s="214">
        <v>0</v>
      </c>
    </row>
    <row r="1096" ht="15.75" spans="1:4">
      <c r="A1096" s="119" t="s">
        <v>956</v>
      </c>
      <c r="B1096" s="215">
        <v>0</v>
      </c>
      <c r="C1096" s="215">
        <v>0</v>
      </c>
      <c r="D1096" s="214">
        <v>0</v>
      </c>
    </row>
    <row r="1097" ht="15.75" spans="1:4">
      <c r="A1097" s="119" t="s">
        <v>957</v>
      </c>
      <c r="B1097" s="215">
        <v>0</v>
      </c>
      <c r="C1097" s="215">
        <v>0</v>
      </c>
      <c r="D1097" s="214">
        <v>0</v>
      </c>
    </row>
    <row r="1098" ht="15.75" spans="1:4">
      <c r="A1098" s="119" t="s">
        <v>958</v>
      </c>
      <c r="B1098" s="215">
        <v>0</v>
      </c>
      <c r="C1098" s="215">
        <v>0</v>
      </c>
      <c r="D1098" s="214">
        <v>0</v>
      </c>
    </row>
    <row r="1099" ht="15.75" spans="1:4">
      <c r="A1099" s="119" t="s">
        <v>959</v>
      </c>
      <c r="B1099" s="215">
        <v>0</v>
      </c>
      <c r="C1099" s="215">
        <v>0</v>
      </c>
      <c r="D1099" s="214">
        <v>0</v>
      </c>
    </row>
    <row r="1100" ht="15.75" spans="1:4">
      <c r="A1100" s="119" t="s">
        <v>960</v>
      </c>
      <c r="B1100" s="215">
        <v>0</v>
      </c>
      <c r="C1100" s="215">
        <v>0</v>
      </c>
      <c r="D1100" s="214">
        <v>0</v>
      </c>
    </row>
    <row r="1101" ht="15.75" spans="1:4">
      <c r="A1101" s="119" t="s">
        <v>961</v>
      </c>
      <c r="B1101" s="215">
        <v>0</v>
      </c>
      <c r="C1101" s="215">
        <v>0</v>
      </c>
      <c r="D1101" s="214">
        <v>0</v>
      </c>
    </row>
    <row r="1102" ht="15.75" spans="1:4">
      <c r="A1102" s="119" t="s">
        <v>159</v>
      </c>
      <c r="B1102" s="215">
        <v>1973</v>
      </c>
      <c r="C1102" s="215">
        <v>2147</v>
      </c>
      <c r="D1102" s="214">
        <f t="shared" ref="D1102:D1105" si="62">B1102/C1102*100</f>
        <v>91.9</v>
      </c>
    </row>
    <row r="1103" ht="15.75" spans="1:4">
      <c r="A1103" s="119" t="s">
        <v>962</v>
      </c>
      <c r="B1103" s="215">
        <v>255</v>
      </c>
      <c r="C1103" s="215">
        <v>912</v>
      </c>
      <c r="D1103" s="214">
        <f t="shared" si="62"/>
        <v>27.96</v>
      </c>
    </row>
    <row r="1104" ht="15.75" spans="1:4">
      <c r="A1104" s="119" t="s">
        <v>963</v>
      </c>
      <c r="B1104" s="215">
        <f>SUM(B1105:B1118)</f>
        <v>108</v>
      </c>
      <c r="C1104" s="215">
        <f>SUM(C1105:C1118)</f>
        <v>82</v>
      </c>
      <c r="D1104" s="214">
        <f t="shared" si="62"/>
        <v>131.71</v>
      </c>
    </row>
    <row r="1105" ht="15.75" spans="1:4">
      <c r="A1105" s="119" t="s">
        <v>150</v>
      </c>
      <c r="B1105" s="215">
        <v>98</v>
      </c>
      <c r="C1105" s="215">
        <v>82</v>
      </c>
      <c r="D1105" s="214">
        <f t="shared" si="62"/>
        <v>119.51</v>
      </c>
    </row>
    <row r="1106" ht="15.75" spans="1:4">
      <c r="A1106" s="119" t="s">
        <v>151</v>
      </c>
      <c r="B1106" s="215">
        <v>0</v>
      </c>
      <c r="C1106" s="215">
        <v>0</v>
      </c>
      <c r="D1106" s="214">
        <v>0</v>
      </c>
    </row>
    <row r="1107" ht="15.75" spans="1:4">
      <c r="A1107" s="119" t="s">
        <v>152</v>
      </c>
      <c r="B1107" s="215">
        <v>0</v>
      </c>
      <c r="C1107" s="215">
        <v>0</v>
      </c>
      <c r="D1107" s="214">
        <v>0</v>
      </c>
    </row>
    <row r="1108" ht="15.75" spans="1:4">
      <c r="A1108" s="119" t="s">
        <v>964</v>
      </c>
      <c r="B1108" s="215">
        <v>0</v>
      </c>
      <c r="C1108" s="215">
        <v>0</v>
      </c>
      <c r="D1108" s="214">
        <v>0</v>
      </c>
    </row>
    <row r="1109" ht="15.75" spans="1:4">
      <c r="A1109" s="119" t="s">
        <v>965</v>
      </c>
      <c r="B1109" s="215">
        <v>0</v>
      </c>
      <c r="C1109" s="215">
        <v>0</v>
      </c>
      <c r="D1109" s="214">
        <v>0</v>
      </c>
    </row>
    <row r="1110" ht="15.75" spans="1:4">
      <c r="A1110" s="119" t="s">
        <v>966</v>
      </c>
      <c r="B1110" s="215">
        <v>0</v>
      </c>
      <c r="C1110" s="215">
        <v>0</v>
      </c>
      <c r="D1110" s="214">
        <v>0</v>
      </c>
    </row>
    <row r="1111" ht="15.75" spans="1:4">
      <c r="A1111" s="119" t="s">
        <v>967</v>
      </c>
      <c r="B1111" s="215">
        <v>0</v>
      </c>
      <c r="C1111" s="215">
        <v>0</v>
      </c>
      <c r="D1111" s="214">
        <v>0</v>
      </c>
    </row>
    <row r="1112" ht="15.75" spans="1:4">
      <c r="A1112" s="119" t="s">
        <v>968</v>
      </c>
      <c r="B1112" s="215">
        <v>0</v>
      </c>
      <c r="C1112" s="215">
        <v>0</v>
      </c>
      <c r="D1112" s="214">
        <v>0</v>
      </c>
    </row>
    <row r="1113" ht="15.75" spans="1:4">
      <c r="A1113" s="119" t="s">
        <v>969</v>
      </c>
      <c r="B1113" s="215">
        <v>10</v>
      </c>
      <c r="C1113" s="215">
        <v>0</v>
      </c>
      <c r="D1113" s="214">
        <v>0</v>
      </c>
    </row>
    <row r="1114" ht="15.75" spans="1:4">
      <c r="A1114" s="119" t="s">
        <v>970</v>
      </c>
      <c r="B1114" s="215">
        <v>0</v>
      </c>
      <c r="C1114" s="215">
        <v>0</v>
      </c>
      <c r="D1114" s="214">
        <v>0</v>
      </c>
    </row>
    <row r="1115" ht="15.75" spans="1:4">
      <c r="A1115" s="119" t="s">
        <v>971</v>
      </c>
      <c r="B1115" s="215">
        <v>0</v>
      </c>
      <c r="C1115" s="215">
        <v>0</v>
      </c>
      <c r="D1115" s="214">
        <v>0</v>
      </c>
    </row>
    <row r="1116" ht="15.75" spans="1:4">
      <c r="A1116" s="119" t="s">
        <v>972</v>
      </c>
      <c r="B1116" s="215">
        <v>0</v>
      </c>
      <c r="C1116" s="215">
        <v>0</v>
      </c>
      <c r="D1116" s="214">
        <v>0</v>
      </c>
    </row>
    <row r="1117" ht="15.75" spans="1:4">
      <c r="A1117" s="119" t="s">
        <v>973</v>
      </c>
      <c r="B1117" s="215">
        <v>0</v>
      </c>
      <c r="C1117" s="215">
        <v>0</v>
      </c>
      <c r="D1117" s="214">
        <v>0</v>
      </c>
    </row>
    <row r="1118" ht="15.75" spans="1:4">
      <c r="A1118" s="119" t="s">
        <v>974</v>
      </c>
      <c r="B1118" s="215">
        <v>0</v>
      </c>
      <c r="C1118" s="215">
        <v>0</v>
      </c>
      <c r="D1118" s="214">
        <v>0</v>
      </c>
    </row>
    <row r="1119" ht="15.75" spans="1:4">
      <c r="A1119" s="119" t="s">
        <v>975</v>
      </c>
      <c r="B1119" s="215">
        <v>0</v>
      </c>
      <c r="C1119" s="215">
        <f>C1120</f>
        <v>0</v>
      </c>
      <c r="D1119" s="214">
        <v>0</v>
      </c>
    </row>
    <row r="1120" ht="15.75" spans="1:4">
      <c r="A1120" s="119" t="s">
        <v>976</v>
      </c>
      <c r="B1120" s="215">
        <v>0</v>
      </c>
      <c r="C1120" s="215">
        <v>0</v>
      </c>
      <c r="D1120" s="214">
        <v>0</v>
      </c>
    </row>
    <row r="1121" ht="15.75" spans="1:4">
      <c r="A1121" s="119" t="s">
        <v>124</v>
      </c>
      <c r="B1121" s="215">
        <f>SUBTOTAL(9,B1137,B1133,B1122)</f>
        <v>0</v>
      </c>
      <c r="C1121" s="215">
        <f>SUBTOTAL(9,C1137,C1133,C1122)</f>
        <v>580</v>
      </c>
      <c r="D1121" s="214">
        <v>0</v>
      </c>
    </row>
    <row r="1122" ht="15.75" spans="1:4">
      <c r="A1122" s="119" t="s">
        <v>977</v>
      </c>
      <c r="B1122" s="215">
        <f>SUM(B1123:B1132)</f>
        <v>0</v>
      </c>
      <c r="C1122" s="215">
        <f>SUM(C1123:C1132)</f>
        <v>580</v>
      </c>
      <c r="D1122" s="214">
        <v>0</v>
      </c>
    </row>
    <row r="1123" ht="15.75" spans="1:4">
      <c r="A1123" s="119" t="s">
        <v>978</v>
      </c>
      <c r="B1123" s="215">
        <v>0</v>
      </c>
      <c r="C1123" s="215">
        <v>0</v>
      </c>
      <c r="D1123" s="214">
        <v>0</v>
      </c>
    </row>
    <row r="1124" ht="15.75" spans="1:4">
      <c r="A1124" s="119" t="s">
        <v>979</v>
      </c>
      <c r="B1124" s="215">
        <v>0</v>
      </c>
      <c r="C1124" s="215">
        <v>0</v>
      </c>
      <c r="D1124" s="214">
        <v>0</v>
      </c>
    </row>
    <row r="1125" ht="15.75" spans="1:4">
      <c r="A1125" s="119" t="s">
        <v>980</v>
      </c>
      <c r="B1125" s="215">
        <v>0</v>
      </c>
      <c r="C1125" s="215">
        <v>0</v>
      </c>
      <c r="D1125" s="214">
        <v>0</v>
      </c>
    </row>
    <row r="1126" ht="15.75" spans="1:4">
      <c r="A1126" s="119" t="s">
        <v>981</v>
      </c>
      <c r="B1126" s="215">
        <v>0</v>
      </c>
      <c r="C1126" s="215">
        <v>0</v>
      </c>
      <c r="D1126" s="214">
        <v>0</v>
      </c>
    </row>
    <row r="1127" ht="15.75" spans="1:4">
      <c r="A1127" s="119" t="s">
        <v>982</v>
      </c>
      <c r="B1127" s="215">
        <v>0</v>
      </c>
      <c r="C1127" s="215">
        <v>0</v>
      </c>
      <c r="D1127" s="214">
        <v>0</v>
      </c>
    </row>
    <row r="1128" ht="15.75" spans="1:4">
      <c r="A1128" s="119" t="s">
        <v>983</v>
      </c>
      <c r="B1128" s="215">
        <v>0</v>
      </c>
      <c r="C1128" s="215">
        <v>0</v>
      </c>
      <c r="D1128" s="214">
        <v>0</v>
      </c>
    </row>
    <row r="1129" ht="15.75" spans="1:4">
      <c r="A1129" s="119" t="s">
        <v>984</v>
      </c>
      <c r="B1129" s="215">
        <v>0</v>
      </c>
      <c r="C1129" s="215">
        <v>0</v>
      </c>
      <c r="D1129" s="214">
        <v>0</v>
      </c>
    </row>
    <row r="1130" ht="15.75" spans="1:4">
      <c r="A1130" s="119" t="s">
        <v>985</v>
      </c>
      <c r="B1130" s="215">
        <v>0</v>
      </c>
      <c r="C1130" s="215">
        <v>0</v>
      </c>
      <c r="D1130" s="214">
        <v>0</v>
      </c>
    </row>
    <row r="1131" ht="15.75" spans="1:4">
      <c r="A1131" s="119" t="s">
        <v>986</v>
      </c>
      <c r="B1131" s="215">
        <v>0</v>
      </c>
      <c r="C1131" s="215">
        <v>0</v>
      </c>
      <c r="D1131" s="214">
        <v>0</v>
      </c>
    </row>
    <row r="1132" ht="15.75" spans="1:4">
      <c r="A1132" s="119" t="s">
        <v>987</v>
      </c>
      <c r="B1132" s="215">
        <v>0</v>
      </c>
      <c r="C1132" s="215">
        <v>580</v>
      </c>
      <c r="D1132" s="214">
        <v>0</v>
      </c>
    </row>
    <row r="1133" ht="15.75" spans="1:4">
      <c r="A1133" s="119" t="s">
        <v>988</v>
      </c>
      <c r="B1133" s="215">
        <v>0</v>
      </c>
      <c r="C1133" s="215">
        <f>SUM(C1134:C1136)</f>
        <v>0</v>
      </c>
      <c r="D1133" s="214">
        <v>0</v>
      </c>
    </row>
    <row r="1134" ht="15.75" spans="1:4">
      <c r="A1134" s="119" t="s">
        <v>989</v>
      </c>
      <c r="B1134" s="215">
        <v>0</v>
      </c>
      <c r="C1134" s="215">
        <v>0</v>
      </c>
      <c r="D1134" s="214">
        <v>0</v>
      </c>
    </row>
    <row r="1135" ht="15.75" spans="1:4">
      <c r="A1135" s="119" t="s">
        <v>990</v>
      </c>
      <c r="B1135" s="215">
        <v>0</v>
      </c>
      <c r="C1135" s="215">
        <v>0</v>
      </c>
      <c r="D1135" s="214">
        <v>0</v>
      </c>
    </row>
    <row r="1136" ht="15.75" spans="1:4">
      <c r="A1136" s="119" t="s">
        <v>991</v>
      </c>
      <c r="B1136" s="215">
        <v>0</v>
      </c>
      <c r="C1136" s="215">
        <v>0</v>
      </c>
      <c r="D1136" s="214">
        <v>0</v>
      </c>
    </row>
    <row r="1137" ht="15.75" spans="1:4">
      <c r="A1137" s="119" t="s">
        <v>992</v>
      </c>
      <c r="B1137" s="215">
        <v>0</v>
      </c>
      <c r="C1137" s="215">
        <f>SUM(C1138:C1140)</f>
        <v>0</v>
      </c>
      <c r="D1137" s="214">
        <v>0</v>
      </c>
    </row>
    <row r="1138" ht="15.75" spans="1:4">
      <c r="A1138" s="119" t="s">
        <v>993</v>
      </c>
      <c r="B1138" s="215">
        <v>0</v>
      </c>
      <c r="C1138" s="215">
        <v>0</v>
      </c>
      <c r="D1138" s="214">
        <v>0</v>
      </c>
    </row>
    <row r="1139" ht="15.75" spans="1:4">
      <c r="A1139" s="119" t="s">
        <v>994</v>
      </c>
      <c r="B1139" s="215">
        <v>0</v>
      </c>
      <c r="C1139" s="215">
        <v>0</v>
      </c>
      <c r="D1139" s="214">
        <v>0</v>
      </c>
    </row>
    <row r="1140" ht="15.75" spans="1:4">
      <c r="A1140" s="119" t="s">
        <v>995</v>
      </c>
      <c r="B1140" s="215">
        <v>0</v>
      </c>
      <c r="C1140" s="215">
        <v>0</v>
      </c>
      <c r="D1140" s="214">
        <v>0</v>
      </c>
    </row>
    <row r="1141" ht="15.75" spans="1:4">
      <c r="A1141" s="119" t="s">
        <v>125</v>
      </c>
      <c r="B1141" s="215">
        <f>SUBTOTAL(9,B1172,B1166,B1160,B1142)</f>
        <v>528</v>
      </c>
      <c r="C1141" s="215">
        <f>SUBTOTAL(9,C1172,C1166,C1160,C1142)</f>
        <v>1116</v>
      </c>
      <c r="D1141" s="214">
        <f>B1141/C1141*100</f>
        <v>47.31</v>
      </c>
    </row>
    <row r="1142" ht="15.75" spans="1:4">
      <c r="A1142" s="119" t="s">
        <v>996</v>
      </c>
      <c r="B1142" s="215">
        <f>SUM(B1143:B1159)</f>
        <v>245</v>
      </c>
      <c r="C1142" s="215">
        <f>SUM(C1143:C1159)</f>
        <v>472</v>
      </c>
      <c r="D1142" s="214">
        <f>B1142/C1142*100</f>
        <v>51.91</v>
      </c>
    </row>
    <row r="1143" ht="15.75" spans="1:4">
      <c r="A1143" s="119" t="s">
        <v>150</v>
      </c>
      <c r="B1143" s="215">
        <v>0</v>
      </c>
      <c r="C1143" s="215">
        <v>0</v>
      </c>
      <c r="D1143" s="214">
        <v>0</v>
      </c>
    </row>
    <row r="1144" ht="15.75" spans="1:4">
      <c r="A1144" s="119" t="s">
        <v>151</v>
      </c>
      <c r="B1144" s="215">
        <v>0</v>
      </c>
      <c r="C1144" s="215">
        <v>0</v>
      </c>
      <c r="D1144" s="214">
        <v>0</v>
      </c>
    </row>
    <row r="1145" ht="15.75" spans="1:4">
      <c r="A1145" s="119" t="s">
        <v>152</v>
      </c>
      <c r="B1145" s="215">
        <v>0</v>
      </c>
      <c r="C1145" s="215">
        <v>0</v>
      </c>
      <c r="D1145" s="214">
        <v>0</v>
      </c>
    </row>
    <row r="1146" ht="15.75" spans="1:4">
      <c r="A1146" s="119" t="s">
        <v>997</v>
      </c>
      <c r="B1146" s="215">
        <v>0</v>
      </c>
      <c r="C1146" s="215">
        <v>0</v>
      </c>
      <c r="D1146" s="214">
        <v>0</v>
      </c>
    </row>
    <row r="1147" ht="15.75" spans="1:4">
      <c r="A1147" s="119" t="s">
        <v>998</v>
      </c>
      <c r="B1147" s="215">
        <v>0</v>
      </c>
      <c r="C1147" s="215">
        <v>0</v>
      </c>
      <c r="D1147" s="214">
        <v>0</v>
      </c>
    </row>
    <row r="1148" ht="15.75" spans="1:4">
      <c r="A1148" s="119" t="s">
        <v>999</v>
      </c>
      <c r="B1148" s="215">
        <v>0</v>
      </c>
      <c r="C1148" s="215">
        <v>0</v>
      </c>
      <c r="D1148" s="214">
        <v>0</v>
      </c>
    </row>
    <row r="1149" ht="15.75" spans="1:4">
      <c r="A1149" s="119" t="s">
        <v>1000</v>
      </c>
      <c r="B1149" s="215">
        <v>0</v>
      </c>
      <c r="C1149" s="215">
        <v>0</v>
      </c>
      <c r="D1149" s="214">
        <v>0</v>
      </c>
    </row>
    <row r="1150" ht="15.75" spans="1:4">
      <c r="A1150" s="119" t="s">
        <v>1001</v>
      </c>
      <c r="B1150" s="215">
        <v>0</v>
      </c>
      <c r="C1150" s="215">
        <v>0</v>
      </c>
      <c r="D1150" s="214">
        <v>0</v>
      </c>
    </row>
    <row r="1151" ht="15.75" spans="1:4">
      <c r="A1151" s="119" t="s">
        <v>1002</v>
      </c>
      <c r="B1151" s="215">
        <v>0</v>
      </c>
      <c r="C1151" s="215">
        <v>0</v>
      </c>
      <c r="D1151" s="214">
        <v>0</v>
      </c>
    </row>
    <row r="1152" ht="15.75" spans="1:4">
      <c r="A1152" s="119" t="s">
        <v>1003</v>
      </c>
      <c r="B1152" s="215">
        <v>0</v>
      </c>
      <c r="C1152" s="215">
        <v>0</v>
      </c>
      <c r="D1152" s="214">
        <v>0</v>
      </c>
    </row>
    <row r="1153" ht="15.75" spans="1:4">
      <c r="A1153" s="119" t="s">
        <v>1004</v>
      </c>
      <c r="B1153" s="215">
        <v>245</v>
      </c>
      <c r="C1153" s="215">
        <v>472</v>
      </c>
      <c r="D1153" s="214">
        <f>B1153/C1153*100</f>
        <v>51.91</v>
      </c>
    </row>
    <row r="1154" ht="15.75" spans="1:4">
      <c r="A1154" s="119" t="s">
        <v>1005</v>
      </c>
      <c r="B1154" s="215">
        <v>0</v>
      </c>
      <c r="C1154" s="215">
        <v>0</v>
      </c>
      <c r="D1154" s="214">
        <v>0</v>
      </c>
    </row>
    <row r="1155" ht="15.75" spans="1:4">
      <c r="A1155" s="119" t="s">
        <v>1006</v>
      </c>
      <c r="B1155" s="215">
        <v>0</v>
      </c>
      <c r="C1155" s="215">
        <v>0</v>
      </c>
      <c r="D1155" s="214">
        <v>0</v>
      </c>
    </row>
    <row r="1156" ht="15.75" spans="1:4">
      <c r="A1156" s="119" t="s">
        <v>1007</v>
      </c>
      <c r="B1156" s="215">
        <v>0</v>
      </c>
      <c r="C1156" s="215">
        <v>0</v>
      </c>
      <c r="D1156" s="214">
        <v>0</v>
      </c>
    </row>
    <row r="1157" ht="15.75" spans="1:4">
      <c r="A1157" s="119" t="s">
        <v>1008</v>
      </c>
      <c r="B1157" s="215">
        <v>0</v>
      </c>
      <c r="C1157" s="215">
        <v>0</v>
      </c>
      <c r="D1157" s="214">
        <v>0</v>
      </c>
    </row>
    <row r="1158" ht="15.75" spans="1:4">
      <c r="A1158" s="119" t="s">
        <v>159</v>
      </c>
      <c r="B1158" s="215">
        <v>0</v>
      </c>
      <c r="C1158" s="215">
        <v>0</v>
      </c>
      <c r="D1158" s="214">
        <v>0</v>
      </c>
    </row>
    <row r="1159" ht="15.75" spans="1:4">
      <c r="A1159" s="119" t="s">
        <v>1009</v>
      </c>
      <c r="B1159" s="215">
        <v>0</v>
      </c>
      <c r="C1159" s="215">
        <v>0</v>
      </c>
      <c r="D1159" s="214">
        <v>0</v>
      </c>
    </row>
    <row r="1160" ht="15.75" spans="1:4">
      <c r="A1160" s="119" t="s">
        <v>1010</v>
      </c>
      <c r="B1160" s="215">
        <v>0</v>
      </c>
      <c r="C1160" s="215">
        <f>SUM(C1161:C1165)</f>
        <v>0</v>
      </c>
      <c r="D1160" s="214">
        <v>0</v>
      </c>
    </row>
    <row r="1161" ht="15.75" spans="1:4">
      <c r="A1161" s="119" t="s">
        <v>1011</v>
      </c>
      <c r="B1161" s="215">
        <v>0</v>
      </c>
      <c r="C1161" s="215">
        <v>0</v>
      </c>
      <c r="D1161" s="214">
        <v>0</v>
      </c>
    </row>
    <row r="1162" ht="15.75" spans="1:4">
      <c r="A1162" s="119" t="s">
        <v>1012</v>
      </c>
      <c r="B1162" s="215">
        <v>0</v>
      </c>
      <c r="C1162" s="215">
        <v>0</v>
      </c>
      <c r="D1162" s="214">
        <v>0</v>
      </c>
    </row>
    <row r="1163" ht="15.75" spans="1:4">
      <c r="A1163" s="119" t="s">
        <v>1013</v>
      </c>
      <c r="B1163" s="215">
        <v>0</v>
      </c>
      <c r="C1163" s="215">
        <v>0</v>
      </c>
      <c r="D1163" s="214">
        <v>0</v>
      </c>
    </row>
    <row r="1164" ht="15.75" spans="1:4">
      <c r="A1164" s="119" t="s">
        <v>1014</v>
      </c>
      <c r="B1164" s="215">
        <v>0</v>
      </c>
      <c r="C1164" s="215">
        <v>0</v>
      </c>
      <c r="D1164" s="214">
        <v>0</v>
      </c>
    </row>
    <row r="1165" ht="15.75" spans="1:4">
      <c r="A1165" s="119" t="s">
        <v>1015</v>
      </c>
      <c r="B1165" s="215">
        <v>0</v>
      </c>
      <c r="C1165" s="215">
        <v>0</v>
      </c>
      <c r="D1165" s="214">
        <v>0</v>
      </c>
    </row>
    <row r="1166" ht="15.75" spans="1:4">
      <c r="A1166" s="119" t="s">
        <v>1016</v>
      </c>
      <c r="B1166" s="215">
        <f>SUM(B1167:B1171)</f>
        <v>283</v>
      </c>
      <c r="C1166" s="215">
        <f>SUM(C1167:C1171)</f>
        <v>644</v>
      </c>
      <c r="D1166" s="214">
        <f>B1166/C1166*100</f>
        <v>43.94</v>
      </c>
    </row>
    <row r="1167" ht="15.75" spans="1:4">
      <c r="A1167" s="119" t="s">
        <v>1017</v>
      </c>
      <c r="B1167" s="215">
        <v>0</v>
      </c>
      <c r="C1167" s="215">
        <v>0</v>
      </c>
      <c r="D1167" s="214">
        <v>0</v>
      </c>
    </row>
    <row r="1168" ht="15.75" spans="1:4">
      <c r="A1168" s="119" t="s">
        <v>1018</v>
      </c>
      <c r="B1168" s="215">
        <v>0</v>
      </c>
      <c r="C1168" s="215">
        <v>0</v>
      </c>
      <c r="D1168" s="214">
        <v>0</v>
      </c>
    </row>
    <row r="1169" ht="15.75" spans="1:4">
      <c r="A1169" s="119" t="s">
        <v>1019</v>
      </c>
      <c r="B1169" s="215">
        <v>283</v>
      </c>
      <c r="C1169" s="215">
        <v>644</v>
      </c>
      <c r="D1169" s="214">
        <f>B1169/C1169*100</f>
        <v>43.94</v>
      </c>
    </row>
    <row r="1170" ht="15.75" spans="1:4">
      <c r="A1170" s="119" t="s">
        <v>1020</v>
      </c>
      <c r="B1170" s="215">
        <v>0</v>
      </c>
      <c r="C1170" s="215">
        <v>0</v>
      </c>
      <c r="D1170" s="214">
        <v>0</v>
      </c>
    </row>
    <row r="1171" ht="15.75" spans="1:4">
      <c r="A1171" s="119" t="s">
        <v>1021</v>
      </c>
      <c r="B1171" s="215">
        <v>0</v>
      </c>
      <c r="C1171" s="215">
        <v>0</v>
      </c>
      <c r="D1171" s="214">
        <v>0</v>
      </c>
    </row>
    <row r="1172" ht="15.75" spans="1:4">
      <c r="A1172" s="119" t="s">
        <v>1022</v>
      </c>
      <c r="B1172" s="215">
        <v>0</v>
      </c>
      <c r="C1172" s="215">
        <f>SUM(C1173:C1184)</f>
        <v>0</v>
      </c>
      <c r="D1172" s="214">
        <v>0</v>
      </c>
    </row>
    <row r="1173" ht="15.75" spans="1:4">
      <c r="A1173" s="119" t="s">
        <v>1023</v>
      </c>
      <c r="B1173" s="215">
        <v>0</v>
      </c>
      <c r="C1173" s="215">
        <v>0</v>
      </c>
      <c r="D1173" s="214">
        <v>0</v>
      </c>
    </row>
    <row r="1174" ht="15.75" spans="1:4">
      <c r="A1174" s="119" t="s">
        <v>1024</v>
      </c>
      <c r="B1174" s="215">
        <v>0</v>
      </c>
      <c r="C1174" s="215">
        <v>0</v>
      </c>
      <c r="D1174" s="214">
        <v>0</v>
      </c>
    </row>
    <row r="1175" ht="15.75" spans="1:4">
      <c r="A1175" s="119" t="s">
        <v>1025</v>
      </c>
      <c r="B1175" s="215">
        <v>0</v>
      </c>
      <c r="C1175" s="215">
        <v>0</v>
      </c>
      <c r="D1175" s="214">
        <v>0</v>
      </c>
    </row>
    <row r="1176" ht="15.75" spans="1:4">
      <c r="A1176" s="119" t="s">
        <v>1026</v>
      </c>
      <c r="B1176" s="215">
        <v>0</v>
      </c>
      <c r="C1176" s="215">
        <v>0</v>
      </c>
      <c r="D1176" s="214">
        <v>0</v>
      </c>
    </row>
    <row r="1177" ht="15.75" spans="1:4">
      <c r="A1177" s="119" t="s">
        <v>1027</v>
      </c>
      <c r="B1177" s="215">
        <v>0</v>
      </c>
      <c r="C1177" s="215">
        <v>0</v>
      </c>
      <c r="D1177" s="214">
        <v>0</v>
      </c>
    </row>
    <row r="1178" ht="15.75" spans="1:4">
      <c r="A1178" s="119" t="s">
        <v>1028</v>
      </c>
      <c r="B1178" s="215">
        <v>0</v>
      </c>
      <c r="C1178" s="215">
        <v>0</v>
      </c>
      <c r="D1178" s="214">
        <v>0</v>
      </c>
    </row>
    <row r="1179" ht="15.75" spans="1:4">
      <c r="A1179" s="119" t="s">
        <v>1029</v>
      </c>
      <c r="B1179" s="215">
        <v>0</v>
      </c>
      <c r="C1179" s="215">
        <v>0</v>
      </c>
      <c r="D1179" s="214">
        <v>0</v>
      </c>
    </row>
    <row r="1180" ht="15.75" spans="1:4">
      <c r="A1180" s="119" t="s">
        <v>1030</v>
      </c>
      <c r="B1180" s="215">
        <v>0</v>
      </c>
      <c r="C1180" s="215">
        <v>0</v>
      </c>
      <c r="D1180" s="214">
        <v>0</v>
      </c>
    </row>
    <row r="1181" ht="15.75" spans="1:4">
      <c r="A1181" s="119" t="s">
        <v>1031</v>
      </c>
      <c r="B1181" s="215">
        <v>0</v>
      </c>
      <c r="C1181" s="215">
        <v>0</v>
      </c>
      <c r="D1181" s="214">
        <v>0</v>
      </c>
    </row>
    <row r="1182" ht="15.75" spans="1:4">
      <c r="A1182" s="119" t="s">
        <v>1032</v>
      </c>
      <c r="B1182" s="215">
        <v>0</v>
      </c>
      <c r="C1182" s="215">
        <v>0</v>
      </c>
      <c r="D1182" s="214">
        <v>0</v>
      </c>
    </row>
    <row r="1183" ht="15.75" spans="1:4">
      <c r="A1183" s="119" t="s">
        <v>1033</v>
      </c>
      <c r="B1183" s="215">
        <v>0</v>
      </c>
      <c r="C1183" s="215">
        <v>0</v>
      </c>
      <c r="D1183" s="214">
        <v>0</v>
      </c>
    </row>
    <row r="1184" ht="15.75" spans="1:4">
      <c r="A1184" s="119" t="s">
        <v>1034</v>
      </c>
      <c r="B1184" s="215">
        <v>0</v>
      </c>
      <c r="C1184" s="215">
        <v>0</v>
      </c>
      <c r="D1184" s="214">
        <v>0</v>
      </c>
    </row>
    <row r="1185" ht="15.75" spans="1:4">
      <c r="A1185" s="119" t="s">
        <v>126</v>
      </c>
      <c r="B1185" s="215">
        <f>SUBTOTAL(9,B1239,B1235,B1231,B1218,B1210,B1204,B1198,B1186)</f>
        <v>4578</v>
      </c>
      <c r="C1185" s="215">
        <f>SUBTOTAL(9,C1239,C1235,C1231,C1218,C1210,C1204,C1198,C1186)</f>
        <v>5034</v>
      </c>
      <c r="D1185" s="214">
        <f t="shared" ref="D1183:D1187" si="63">B1185/C1185*100</f>
        <v>90.94</v>
      </c>
    </row>
    <row r="1186" ht="15.75" spans="1:4">
      <c r="A1186" s="119" t="s">
        <v>1035</v>
      </c>
      <c r="B1186" s="215">
        <f>SUM(B1187:B1197)</f>
        <v>2602</v>
      </c>
      <c r="C1186" s="215">
        <f>SUM(C1187:C1197)</f>
        <v>2563</v>
      </c>
      <c r="D1186" s="214">
        <f t="shared" si="63"/>
        <v>101.52</v>
      </c>
    </row>
    <row r="1187" ht="15.75" spans="1:4">
      <c r="A1187" s="119" t="s">
        <v>150</v>
      </c>
      <c r="B1187" s="215">
        <v>965</v>
      </c>
      <c r="C1187" s="215">
        <v>980</v>
      </c>
      <c r="D1187" s="214">
        <f t="shared" si="63"/>
        <v>98.47</v>
      </c>
    </row>
    <row r="1188" ht="15.75" spans="1:4">
      <c r="A1188" s="119" t="s">
        <v>151</v>
      </c>
      <c r="B1188" s="215">
        <v>0</v>
      </c>
      <c r="C1188" s="215">
        <v>0</v>
      </c>
      <c r="D1188" s="214">
        <v>0</v>
      </c>
    </row>
    <row r="1189" ht="15.75" spans="1:4">
      <c r="A1189" s="119" t="s">
        <v>152</v>
      </c>
      <c r="B1189" s="215">
        <v>0</v>
      </c>
      <c r="C1189" s="215">
        <v>0</v>
      </c>
      <c r="D1189" s="214">
        <v>0</v>
      </c>
    </row>
    <row r="1190" ht="15.75" spans="1:4">
      <c r="A1190" s="119" t="s">
        <v>1036</v>
      </c>
      <c r="B1190" s="215">
        <v>0</v>
      </c>
      <c r="C1190" s="215">
        <v>0</v>
      </c>
      <c r="D1190" s="214">
        <v>0</v>
      </c>
    </row>
    <row r="1191" ht="15.75" spans="1:4">
      <c r="A1191" s="119" t="s">
        <v>1037</v>
      </c>
      <c r="B1191" s="215">
        <v>0</v>
      </c>
      <c r="C1191" s="215">
        <v>0</v>
      </c>
      <c r="D1191" s="214">
        <v>0</v>
      </c>
    </row>
    <row r="1192" ht="15.75" spans="1:4">
      <c r="A1192" s="119" t="s">
        <v>1038</v>
      </c>
      <c r="B1192" s="215">
        <v>1370</v>
      </c>
      <c r="C1192" s="215">
        <v>1336</v>
      </c>
      <c r="D1192" s="214">
        <f>B1192/C1192*100</f>
        <v>102.54</v>
      </c>
    </row>
    <row r="1193" ht="15.75" spans="1:4">
      <c r="A1193" s="119" t="s">
        <v>1039</v>
      </c>
      <c r="B1193" s="215">
        <v>0</v>
      </c>
      <c r="C1193" s="215">
        <v>0</v>
      </c>
      <c r="D1193" s="214">
        <v>0</v>
      </c>
    </row>
    <row r="1194" ht="15.75" spans="1:4">
      <c r="A1194" s="119" t="s">
        <v>1040</v>
      </c>
      <c r="B1194" s="215">
        <v>0</v>
      </c>
      <c r="C1194" s="215">
        <v>0</v>
      </c>
      <c r="D1194" s="214">
        <v>0</v>
      </c>
    </row>
    <row r="1195" ht="15.75" spans="1:4">
      <c r="A1195" s="119" t="s">
        <v>1041</v>
      </c>
      <c r="B1195" s="215">
        <v>0</v>
      </c>
      <c r="C1195" s="215">
        <v>0</v>
      </c>
      <c r="D1195" s="214">
        <v>0</v>
      </c>
    </row>
    <row r="1196" ht="15.75" spans="1:4">
      <c r="A1196" s="119" t="s">
        <v>159</v>
      </c>
      <c r="B1196" s="215">
        <v>267</v>
      </c>
      <c r="C1196" s="215">
        <v>247</v>
      </c>
      <c r="D1196" s="214">
        <f t="shared" ref="D1196:D1199" si="64">B1196/C1196*100</f>
        <v>108.1</v>
      </c>
    </row>
    <row r="1197" ht="15.75" spans="1:4">
      <c r="A1197" s="119" t="s">
        <v>1042</v>
      </c>
      <c r="B1197" s="215">
        <v>0</v>
      </c>
      <c r="C1197" s="215"/>
      <c r="D1197" s="214">
        <v>0</v>
      </c>
    </row>
    <row r="1198" ht="15.75" spans="1:4">
      <c r="A1198" s="119" t="s">
        <v>1043</v>
      </c>
      <c r="B1198" s="215">
        <f>SUM(B1199:B1203)</f>
        <v>1776</v>
      </c>
      <c r="C1198" s="215">
        <f>SUM(C1199:C1203)</f>
        <v>2466</v>
      </c>
      <c r="D1198" s="214">
        <f t="shared" si="64"/>
        <v>72.02</v>
      </c>
    </row>
    <row r="1199" ht="15.75" spans="1:4">
      <c r="A1199" s="119" t="s">
        <v>150</v>
      </c>
      <c r="B1199" s="215">
        <v>1736</v>
      </c>
      <c r="C1199" s="215">
        <v>2466</v>
      </c>
      <c r="D1199" s="214">
        <f t="shared" si="64"/>
        <v>70.4</v>
      </c>
    </row>
    <row r="1200" ht="15.75" spans="1:4">
      <c r="A1200" s="119" t="s">
        <v>151</v>
      </c>
      <c r="B1200" s="215">
        <v>0</v>
      </c>
      <c r="C1200" s="215">
        <v>0</v>
      </c>
      <c r="D1200" s="214">
        <v>0</v>
      </c>
    </row>
    <row r="1201" ht="15.75" spans="1:4">
      <c r="A1201" s="119" t="s">
        <v>152</v>
      </c>
      <c r="B1201" s="215">
        <v>0</v>
      </c>
      <c r="C1201" s="215">
        <v>0</v>
      </c>
      <c r="D1201" s="214">
        <v>0</v>
      </c>
    </row>
    <row r="1202" ht="15.75" spans="1:4">
      <c r="A1202" s="119" t="s">
        <v>1044</v>
      </c>
      <c r="B1202" s="215">
        <v>40</v>
      </c>
      <c r="C1202" s="215">
        <v>0</v>
      </c>
      <c r="D1202" s="214">
        <v>0</v>
      </c>
    </row>
    <row r="1203" ht="15.75" spans="1:4">
      <c r="A1203" s="119" t="s">
        <v>1045</v>
      </c>
      <c r="B1203" s="215">
        <v>0</v>
      </c>
      <c r="C1203" s="215">
        <v>0</v>
      </c>
      <c r="D1203" s="214">
        <v>0</v>
      </c>
    </row>
    <row r="1204" ht="15.75" spans="1:4">
      <c r="A1204" s="119" t="s">
        <v>1046</v>
      </c>
      <c r="B1204" s="215">
        <v>0</v>
      </c>
      <c r="C1204" s="215">
        <f>SUM(C1205:C1209)</f>
        <v>0</v>
      </c>
      <c r="D1204" s="214">
        <v>0</v>
      </c>
    </row>
    <row r="1205" ht="15.75" spans="1:4">
      <c r="A1205" s="119" t="s">
        <v>150</v>
      </c>
      <c r="B1205" s="215">
        <v>0</v>
      </c>
      <c r="C1205" s="215">
        <v>0</v>
      </c>
      <c r="D1205" s="214">
        <v>0</v>
      </c>
    </row>
    <row r="1206" ht="15.75" spans="1:4">
      <c r="A1206" s="119" t="s">
        <v>151</v>
      </c>
      <c r="B1206" s="215">
        <v>0</v>
      </c>
      <c r="C1206" s="215">
        <v>0</v>
      </c>
      <c r="D1206" s="214">
        <v>0</v>
      </c>
    </row>
    <row r="1207" ht="15.75" spans="1:4">
      <c r="A1207" s="119" t="s">
        <v>152</v>
      </c>
      <c r="B1207" s="215">
        <v>0</v>
      </c>
      <c r="C1207" s="215">
        <v>0</v>
      </c>
      <c r="D1207" s="214">
        <v>0</v>
      </c>
    </row>
    <row r="1208" ht="15.75" spans="1:4">
      <c r="A1208" s="119" t="s">
        <v>1047</v>
      </c>
      <c r="B1208" s="215">
        <v>0</v>
      </c>
      <c r="C1208" s="215">
        <v>0</v>
      </c>
      <c r="D1208" s="214">
        <v>0</v>
      </c>
    </row>
    <row r="1209" ht="15.75" spans="1:4">
      <c r="A1209" s="119" t="s">
        <v>1048</v>
      </c>
      <c r="B1209" s="215">
        <v>0</v>
      </c>
      <c r="C1209" s="215">
        <v>0</v>
      </c>
      <c r="D1209" s="214">
        <v>0</v>
      </c>
    </row>
    <row r="1210" ht="15.75" spans="1:4">
      <c r="A1210" s="119" t="s">
        <v>1049</v>
      </c>
      <c r="B1210" s="215">
        <v>0</v>
      </c>
      <c r="C1210" s="215">
        <f>SUM(C1211:C1217)</f>
        <v>0</v>
      </c>
      <c r="D1210" s="214">
        <v>0</v>
      </c>
    </row>
    <row r="1211" ht="15.75" spans="1:4">
      <c r="A1211" s="119" t="s">
        <v>150</v>
      </c>
      <c r="B1211" s="215">
        <v>0</v>
      </c>
      <c r="C1211" s="215">
        <v>0</v>
      </c>
      <c r="D1211" s="214">
        <v>0</v>
      </c>
    </row>
    <row r="1212" ht="15.75" spans="1:4">
      <c r="A1212" s="119" t="s">
        <v>151</v>
      </c>
      <c r="B1212" s="215">
        <v>0</v>
      </c>
      <c r="C1212" s="215">
        <v>0</v>
      </c>
      <c r="D1212" s="214">
        <v>0</v>
      </c>
    </row>
    <row r="1213" ht="15.75" spans="1:4">
      <c r="A1213" s="119" t="s">
        <v>152</v>
      </c>
      <c r="B1213" s="215">
        <v>0</v>
      </c>
      <c r="C1213" s="215">
        <v>0</v>
      </c>
      <c r="D1213" s="214">
        <v>0</v>
      </c>
    </row>
    <row r="1214" ht="15.75" spans="1:4">
      <c r="A1214" s="119" t="s">
        <v>1050</v>
      </c>
      <c r="B1214" s="215">
        <v>0</v>
      </c>
      <c r="C1214" s="215">
        <v>0</v>
      </c>
      <c r="D1214" s="214">
        <v>0</v>
      </c>
    </row>
    <row r="1215" ht="15.75" spans="1:4">
      <c r="A1215" s="119" t="s">
        <v>1051</v>
      </c>
      <c r="B1215" s="215">
        <v>0</v>
      </c>
      <c r="C1215" s="215">
        <v>0</v>
      </c>
      <c r="D1215" s="214">
        <v>0</v>
      </c>
    </row>
    <row r="1216" ht="15.75" spans="1:4">
      <c r="A1216" s="119" t="s">
        <v>159</v>
      </c>
      <c r="B1216" s="215">
        <v>0</v>
      </c>
      <c r="C1216" s="215">
        <v>0</v>
      </c>
      <c r="D1216" s="214">
        <v>0</v>
      </c>
    </row>
    <row r="1217" ht="15.75" spans="1:4">
      <c r="A1217" s="119" t="s">
        <v>1052</v>
      </c>
      <c r="B1217" s="215">
        <v>0</v>
      </c>
      <c r="C1217" s="215">
        <v>0</v>
      </c>
      <c r="D1217" s="214">
        <v>0</v>
      </c>
    </row>
    <row r="1218" ht="15.75" spans="1:4">
      <c r="A1218" s="119" t="s">
        <v>1053</v>
      </c>
      <c r="B1218" s="215">
        <v>0</v>
      </c>
      <c r="C1218" s="215">
        <f>SUM(C1219:C1230)</f>
        <v>5</v>
      </c>
      <c r="D1218" s="214">
        <v>0</v>
      </c>
    </row>
    <row r="1219" ht="15.75" spans="1:4">
      <c r="A1219" s="119" t="s">
        <v>150</v>
      </c>
      <c r="B1219" s="215">
        <v>0</v>
      </c>
      <c r="C1219" s="215">
        <v>0</v>
      </c>
      <c r="D1219" s="214">
        <v>0</v>
      </c>
    </row>
    <row r="1220" ht="15.75" spans="1:4">
      <c r="A1220" s="119" t="s">
        <v>151</v>
      </c>
      <c r="B1220" s="215">
        <v>0</v>
      </c>
      <c r="C1220" s="215">
        <v>0</v>
      </c>
      <c r="D1220" s="214">
        <v>0</v>
      </c>
    </row>
    <row r="1221" ht="15.75" spans="1:4">
      <c r="A1221" s="119" t="s">
        <v>152</v>
      </c>
      <c r="B1221" s="215">
        <v>0</v>
      </c>
      <c r="C1221" s="215">
        <v>0</v>
      </c>
      <c r="D1221" s="214">
        <v>0</v>
      </c>
    </row>
    <row r="1222" ht="15.75" spans="1:4">
      <c r="A1222" s="119" t="s">
        <v>1054</v>
      </c>
      <c r="B1222" s="215">
        <v>0</v>
      </c>
      <c r="C1222" s="215">
        <v>0</v>
      </c>
      <c r="D1222" s="214">
        <v>0</v>
      </c>
    </row>
    <row r="1223" ht="15.75" spans="1:4">
      <c r="A1223" s="119" t="s">
        <v>1055</v>
      </c>
      <c r="B1223" s="215">
        <v>0</v>
      </c>
      <c r="C1223" s="215">
        <v>0</v>
      </c>
      <c r="D1223" s="214">
        <v>0</v>
      </c>
    </row>
    <row r="1224" ht="15.75" spans="1:4">
      <c r="A1224" s="119" t="s">
        <v>1056</v>
      </c>
      <c r="B1224" s="215">
        <v>0</v>
      </c>
      <c r="C1224" s="215">
        <v>5</v>
      </c>
      <c r="D1224" s="214">
        <v>0</v>
      </c>
    </row>
    <row r="1225" ht="15.75" spans="1:4">
      <c r="A1225" s="119" t="s">
        <v>1057</v>
      </c>
      <c r="B1225" s="215">
        <v>0</v>
      </c>
      <c r="C1225" s="215">
        <v>0</v>
      </c>
      <c r="D1225" s="214">
        <v>0</v>
      </c>
    </row>
    <row r="1226" ht="15.75" spans="1:4">
      <c r="A1226" s="119" t="s">
        <v>1058</v>
      </c>
      <c r="B1226" s="215">
        <v>0</v>
      </c>
      <c r="C1226" s="215">
        <v>0</v>
      </c>
      <c r="D1226" s="214">
        <v>0</v>
      </c>
    </row>
    <row r="1227" ht="15.75" spans="1:4">
      <c r="A1227" s="119" t="s">
        <v>1059</v>
      </c>
      <c r="B1227" s="215">
        <v>0</v>
      </c>
      <c r="C1227" s="215">
        <v>0</v>
      </c>
      <c r="D1227" s="214">
        <v>0</v>
      </c>
    </row>
    <row r="1228" ht="15.75" spans="1:4">
      <c r="A1228" s="119" t="s">
        <v>1060</v>
      </c>
      <c r="B1228" s="215">
        <v>0</v>
      </c>
      <c r="C1228" s="215">
        <v>0</v>
      </c>
      <c r="D1228" s="214">
        <v>0</v>
      </c>
    </row>
    <row r="1229" ht="15.75" spans="1:4">
      <c r="A1229" s="119" t="s">
        <v>1061</v>
      </c>
      <c r="B1229" s="215">
        <v>0</v>
      </c>
      <c r="C1229" s="215">
        <v>0</v>
      </c>
      <c r="D1229" s="214">
        <v>0</v>
      </c>
    </row>
    <row r="1230" ht="15.75" spans="1:4">
      <c r="A1230" s="119" t="s">
        <v>1062</v>
      </c>
      <c r="B1230" s="215">
        <v>0</v>
      </c>
      <c r="C1230" s="215">
        <v>0</v>
      </c>
      <c r="D1230" s="214">
        <v>0</v>
      </c>
    </row>
    <row r="1231" ht="15.75" spans="1:4">
      <c r="A1231" s="119" t="s">
        <v>1063</v>
      </c>
      <c r="B1231" s="215">
        <f>B1234</f>
        <v>200</v>
      </c>
      <c r="C1231" s="215">
        <f>SUM(C1232:C1234)</f>
        <v>0</v>
      </c>
      <c r="D1231" s="214">
        <v>0</v>
      </c>
    </row>
    <row r="1232" ht="15.75" spans="1:4">
      <c r="A1232" s="119" t="s">
        <v>1064</v>
      </c>
      <c r="B1232" s="215">
        <v>0</v>
      </c>
      <c r="C1232" s="215">
        <v>0</v>
      </c>
      <c r="D1232" s="214">
        <v>0</v>
      </c>
    </row>
    <row r="1233" ht="15.75" spans="1:4">
      <c r="A1233" s="119" t="s">
        <v>1065</v>
      </c>
      <c r="B1233" s="215">
        <v>0</v>
      </c>
      <c r="C1233" s="215">
        <v>0</v>
      </c>
      <c r="D1233" s="214">
        <v>0</v>
      </c>
    </row>
    <row r="1234" ht="15.75" spans="1:4">
      <c r="A1234" s="119" t="s">
        <v>1066</v>
      </c>
      <c r="B1234" s="215">
        <v>200</v>
      </c>
      <c r="C1234" s="215">
        <v>0</v>
      </c>
      <c r="D1234" s="214">
        <v>0</v>
      </c>
    </row>
    <row r="1235" ht="15.75" spans="1:4">
      <c r="A1235" s="119" t="s">
        <v>1067</v>
      </c>
      <c r="B1235" s="215">
        <v>0</v>
      </c>
      <c r="C1235" s="215">
        <f>SUM(C1236:C1238)</f>
        <v>0</v>
      </c>
      <c r="D1235" s="214">
        <v>0</v>
      </c>
    </row>
    <row r="1236" ht="15.75" spans="1:4">
      <c r="A1236" s="119" t="s">
        <v>1068</v>
      </c>
      <c r="B1236" s="215">
        <v>0</v>
      </c>
      <c r="C1236" s="215">
        <v>0</v>
      </c>
      <c r="D1236" s="214">
        <v>0</v>
      </c>
    </row>
    <row r="1237" ht="15.75" spans="1:4">
      <c r="A1237" s="119" t="s">
        <v>1069</v>
      </c>
      <c r="B1237" s="215">
        <v>0</v>
      </c>
      <c r="C1237" s="215">
        <v>0</v>
      </c>
      <c r="D1237" s="214">
        <v>0</v>
      </c>
    </row>
    <row r="1238" ht="15.75" spans="1:4">
      <c r="A1238" s="119" t="s">
        <v>1070</v>
      </c>
      <c r="B1238" s="215">
        <v>0</v>
      </c>
      <c r="C1238" s="215">
        <v>0</v>
      </c>
      <c r="D1238" s="214">
        <v>0</v>
      </c>
    </row>
    <row r="1239" ht="15.75" spans="1:4">
      <c r="A1239" s="119" t="s">
        <v>1071</v>
      </c>
      <c r="B1239" s="215">
        <f>B1240</f>
        <v>0</v>
      </c>
      <c r="C1239" s="215">
        <f>C1240</f>
        <v>0</v>
      </c>
      <c r="D1239" s="214">
        <v>0</v>
      </c>
    </row>
    <row r="1240" ht="15.75" spans="1:4">
      <c r="A1240" s="119" t="s">
        <v>1072</v>
      </c>
      <c r="B1240" s="215">
        <v>0</v>
      </c>
      <c r="C1240" s="215">
        <v>0</v>
      </c>
      <c r="D1240" s="214">
        <v>0</v>
      </c>
    </row>
    <row r="1241" ht="15.75" spans="1:4">
      <c r="A1241" s="119" t="s">
        <v>127</v>
      </c>
      <c r="B1241" s="215">
        <v>5000</v>
      </c>
      <c r="C1241" s="215">
        <v>5000</v>
      </c>
      <c r="D1241" s="214">
        <f t="shared" ref="D1241:D1247" si="65">B1241/C1241*100</f>
        <v>100</v>
      </c>
    </row>
    <row r="1242" ht="15.75" spans="1:4">
      <c r="A1242" s="119" t="s">
        <v>128</v>
      </c>
      <c r="B1242" s="215">
        <f>B1243+B1244</f>
        <v>6000</v>
      </c>
      <c r="C1242" s="215">
        <v>1152</v>
      </c>
      <c r="D1242" s="214">
        <f t="shared" si="65"/>
        <v>520.83</v>
      </c>
    </row>
    <row r="1243" ht="15.75" spans="1:4">
      <c r="A1243" s="119" t="s">
        <v>1073</v>
      </c>
      <c r="B1243" s="215">
        <v>6000</v>
      </c>
      <c r="C1243" s="215">
        <v>1000</v>
      </c>
      <c r="D1243" s="214">
        <f t="shared" si="65"/>
        <v>600</v>
      </c>
    </row>
    <row r="1244" ht="15.75" spans="1:4">
      <c r="A1244" s="119" t="s">
        <v>1074</v>
      </c>
      <c r="B1244" s="215">
        <v>0</v>
      </c>
      <c r="C1244" s="215">
        <v>153</v>
      </c>
      <c r="D1244" s="214">
        <f t="shared" si="65"/>
        <v>0</v>
      </c>
    </row>
    <row r="1245" ht="15.75" spans="1:4">
      <c r="A1245" s="119" t="s">
        <v>129</v>
      </c>
      <c r="B1245" s="215">
        <f>B1246</f>
        <v>10550</v>
      </c>
      <c r="C1245" s="215">
        <v>10897</v>
      </c>
      <c r="D1245" s="214">
        <f t="shared" si="65"/>
        <v>96.82</v>
      </c>
    </row>
    <row r="1246" ht="15.75" spans="1:4">
      <c r="A1246" s="119" t="s">
        <v>1075</v>
      </c>
      <c r="B1246" s="215">
        <f>B1247+B1249</f>
        <v>10550</v>
      </c>
      <c r="C1246" s="215">
        <f>SUM(C1247:C1250)</f>
        <v>10897</v>
      </c>
      <c r="D1246" s="214">
        <f t="shared" si="65"/>
        <v>96.82</v>
      </c>
    </row>
    <row r="1247" ht="15.75" spans="1:4">
      <c r="A1247" s="119" t="s">
        <v>1076</v>
      </c>
      <c r="B1247" s="215">
        <v>10507</v>
      </c>
      <c r="C1247" s="215">
        <v>10897</v>
      </c>
      <c r="D1247" s="214">
        <f t="shared" si="65"/>
        <v>96.42</v>
      </c>
    </row>
    <row r="1248" ht="15.75" spans="1:4">
      <c r="A1248" s="119" t="s">
        <v>1077</v>
      </c>
      <c r="B1248" s="215">
        <v>0</v>
      </c>
      <c r="C1248" s="215">
        <v>0</v>
      </c>
      <c r="D1248" s="214">
        <v>0</v>
      </c>
    </row>
    <row r="1249" ht="15.75" spans="1:4">
      <c r="A1249" s="119" t="s">
        <v>1078</v>
      </c>
      <c r="B1249" s="215">
        <v>43</v>
      </c>
      <c r="C1249" s="215">
        <v>0</v>
      </c>
      <c r="D1249" s="214">
        <v>0</v>
      </c>
    </row>
    <row r="1250" ht="15.75" spans="1:4">
      <c r="A1250" s="119" t="s">
        <v>1079</v>
      </c>
      <c r="B1250" s="215">
        <v>0</v>
      </c>
      <c r="C1250" s="215">
        <v>0</v>
      </c>
      <c r="D1250" s="214">
        <v>0</v>
      </c>
    </row>
    <row r="1251" ht="15.75" spans="1:4">
      <c r="A1251" s="119" t="s">
        <v>130</v>
      </c>
      <c r="B1251" s="215">
        <f>B1252</f>
        <v>39</v>
      </c>
      <c r="C1251" s="215">
        <f>C1252</f>
        <v>72</v>
      </c>
      <c r="D1251" s="214">
        <f t="shared" ref="D1251:D1253" si="66">B1251/C1251*100</f>
        <v>54.17</v>
      </c>
    </row>
    <row r="1252" ht="15.75" spans="1:4">
      <c r="A1252" s="119" t="s">
        <v>1080</v>
      </c>
      <c r="B1252" s="215">
        <v>39</v>
      </c>
      <c r="C1252" s="215">
        <v>72</v>
      </c>
      <c r="D1252" s="214">
        <f t="shared" si="66"/>
        <v>54.17</v>
      </c>
    </row>
    <row r="1253" ht="15.75" spans="1:4">
      <c r="A1253" s="218" t="s">
        <v>131</v>
      </c>
      <c r="B1253" s="219">
        <f>B5+B245+B246+B247+B336+B388+B444+B501+B628+B700+B775+B798+B909+B973+B1037+B1057+B1075+B1076+B1121+B1141+B1185+B1241+B1242+B1245+B1251</f>
        <v>456433</v>
      </c>
      <c r="C1253" s="219">
        <f>C5+C245+C246+C247+C336+C388+C444+C501+C628+C700+C775+C798+C909+C973+C1037+C1057+C1075+C1076+C1121+C1141+C1185+C1241+C1242+C1245+C1251</f>
        <v>547828</v>
      </c>
      <c r="D1253" s="220">
        <f t="shared" si="66"/>
        <v>83.32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8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topLeftCell="A11" workbookViewId="0">
      <selection activeCell="E26" sqref="E26"/>
    </sheetView>
  </sheetViews>
  <sheetFormatPr defaultColWidth="9" defaultRowHeight="11.25"/>
  <cols>
    <col min="1" max="1" width="37.625" style="196" customWidth="1"/>
    <col min="2" max="2" width="15" style="196" customWidth="1"/>
    <col min="3" max="3" width="14.5" style="196" customWidth="1"/>
    <col min="4" max="4" width="16.875" style="196" customWidth="1"/>
    <col min="5" max="5" width="20.75" style="196" customWidth="1"/>
    <col min="6" max="246" width="9" style="196"/>
    <col min="247" max="247" width="20.125" style="196" customWidth="1"/>
    <col min="248" max="248" width="9.625" style="196" customWidth="1"/>
    <col min="249" max="249" width="8.625" style="196" customWidth="1"/>
    <col min="250" max="250" width="8.875" style="196" customWidth="1"/>
    <col min="251" max="253" width="7.625" style="196" customWidth="1"/>
    <col min="254" max="254" width="8.125" style="196" customWidth="1"/>
    <col min="255" max="255" width="7.625" style="196" customWidth="1"/>
    <col min="256" max="256" width="9" style="196" customWidth="1"/>
    <col min="257" max="502" width="9" style="196"/>
    <col min="503" max="503" width="20.125" style="196" customWidth="1"/>
    <col min="504" max="504" width="9.625" style="196" customWidth="1"/>
    <col min="505" max="505" width="8.625" style="196" customWidth="1"/>
    <col min="506" max="506" width="8.875" style="196" customWidth="1"/>
    <col min="507" max="509" width="7.625" style="196" customWidth="1"/>
    <col min="510" max="510" width="8.125" style="196" customWidth="1"/>
    <col min="511" max="511" width="7.625" style="196" customWidth="1"/>
    <col min="512" max="512" width="9" style="196" customWidth="1"/>
    <col min="513" max="758" width="9" style="196"/>
    <col min="759" max="759" width="20.125" style="196" customWidth="1"/>
    <col min="760" max="760" width="9.625" style="196" customWidth="1"/>
    <col min="761" max="761" width="8.625" style="196" customWidth="1"/>
    <col min="762" max="762" width="8.875" style="196" customWidth="1"/>
    <col min="763" max="765" width="7.625" style="196" customWidth="1"/>
    <col min="766" max="766" width="8.125" style="196" customWidth="1"/>
    <col min="767" max="767" width="7.625" style="196" customWidth="1"/>
    <col min="768" max="768" width="9" style="196" customWidth="1"/>
    <col min="769" max="1014" width="9" style="196"/>
    <col min="1015" max="1015" width="20.125" style="196" customWidth="1"/>
    <col min="1016" max="1016" width="9.625" style="196" customWidth="1"/>
    <col min="1017" max="1017" width="8.625" style="196" customWidth="1"/>
    <col min="1018" max="1018" width="8.875" style="196" customWidth="1"/>
    <col min="1019" max="1021" width="7.625" style="196" customWidth="1"/>
    <col min="1022" max="1022" width="8.125" style="196" customWidth="1"/>
    <col min="1023" max="1023" width="7.625" style="196" customWidth="1"/>
    <col min="1024" max="1024" width="9" style="196" customWidth="1"/>
    <col min="1025" max="1270" width="9" style="196"/>
    <col min="1271" max="1271" width="20.125" style="196" customWidth="1"/>
    <col min="1272" max="1272" width="9.625" style="196" customWidth="1"/>
    <col min="1273" max="1273" width="8.625" style="196" customWidth="1"/>
    <col min="1274" max="1274" width="8.875" style="196" customWidth="1"/>
    <col min="1275" max="1277" width="7.625" style="196" customWidth="1"/>
    <col min="1278" max="1278" width="8.125" style="196" customWidth="1"/>
    <col min="1279" max="1279" width="7.625" style="196" customWidth="1"/>
    <col min="1280" max="1280" width="9" style="196" customWidth="1"/>
    <col min="1281" max="1526" width="9" style="196"/>
    <col min="1527" max="1527" width="20.125" style="196" customWidth="1"/>
    <col min="1528" max="1528" width="9.625" style="196" customWidth="1"/>
    <col min="1529" max="1529" width="8.625" style="196" customWidth="1"/>
    <col min="1530" max="1530" width="8.875" style="196" customWidth="1"/>
    <col min="1531" max="1533" width="7.625" style="196" customWidth="1"/>
    <col min="1534" max="1534" width="8.125" style="196" customWidth="1"/>
    <col min="1535" max="1535" width="7.625" style="196" customWidth="1"/>
    <col min="1536" max="1536" width="9" style="196" customWidth="1"/>
    <col min="1537" max="1782" width="9" style="196"/>
    <col min="1783" max="1783" width="20.125" style="196" customWidth="1"/>
    <col min="1784" max="1784" width="9.625" style="196" customWidth="1"/>
    <col min="1785" max="1785" width="8.625" style="196" customWidth="1"/>
    <col min="1786" max="1786" width="8.875" style="196" customWidth="1"/>
    <col min="1787" max="1789" width="7.625" style="196" customWidth="1"/>
    <col min="1790" max="1790" width="8.125" style="196" customWidth="1"/>
    <col min="1791" max="1791" width="7.625" style="196" customWidth="1"/>
    <col min="1792" max="1792" width="9" style="196" customWidth="1"/>
    <col min="1793" max="2038" width="9" style="196"/>
    <col min="2039" max="2039" width="20.125" style="196" customWidth="1"/>
    <col min="2040" max="2040" width="9.625" style="196" customWidth="1"/>
    <col min="2041" max="2041" width="8.625" style="196" customWidth="1"/>
    <col min="2042" max="2042" width="8.875" style="196" customWidth="1"/>
    <col min="2043" max="2045" width="7.625" style="196" customWidth="1"/>
    <col min="2046" max="2046" width="8.125" style="196" customWidth="1"/>
    <col min="2047" max="2047" width="7.625" style="196" customWidth="1"/>
    <col min="2048" max="2048" width="9" style="196" customWidth="1"/>
    <col min="2049" max="2294" width="9" style="196"/>
    <col min="2295" max="2295" width="20.125" style="196" customWidth="1"/>
    <col min="2296" max="2296" width="9.625" style="196" customWidth="1"/>
    <col min="2297" max="2297" width="8.625" style="196" customWidth="1"/>
    <col min="2298" max="2298" width="8.875" style="196" customWidth="1"/>
    <col min="2299" max="2301" width="7.625" style="196" customWidth="1"/>
    <col min="2302" max="2302" width="8.125" style="196" customWidth="1"/>
    <col min="2303" max="2303" width="7.625" style="196" customWidth="1"/>
    <col min="2304" max="2304" width="9" style="196" customWidth="1"/>
    <col min="2305" max="2550" width="9" style="196"/>
    <col min="2551" max="2551" width="20.125" style="196" customWidth="1"/>
    <col min="2552" max="2552" width="9.625" style="196" customWidth="1"/>
    <col min="2553" max="2553" width="8.625" style="196" customWidth="1"/>
    <col min="2554" max="2554" width="8.875" style="196" customWidth="1"/>
    <col min="2555" max="2557" width="7.625" style="196" customWidth="1"/>
    <col min="2558" max="2558" width="8.125" style="196" customWidth="1"/>
    <col min="2559" max="2559" width="7.625" style="196" customWidth="1"/>
    <col min="2560" max="2560" width="9" style="196" customWidth="1"/>
    <col min="2561" max="2806" width="9" style="196"/>
    <col min="2807" max="2807" width="20.125" style="196" customWidth="1"/>
    <col min="2808" max="2808" width="9.625" style="196" customWidth="1"/>
    <col min="2809" max="2809" width="8.625" style="196" customWidth="1"/>
    <col min="2810" max="2810" width="8.875" style="196" customWidth="1"/>
    <col min="2811" max="2813" width="7.625" style="196" customWidth="1"/>
    <col min="2814" max="2814" width="8.125" style="196" customWidth="1"/>
    <col min="2815" max="2815" width="7.625" style="196" customWidth="1"/>
    <col min="2816" max="2816" width="9" style="196" customWidth="1"/>
    <col min="2817" max="3062" width="9" style="196"/>
    <col min="3063" max="3063" width="20.125" style="196" customWidth="1"/>
    <col min="3064" max="3064" width="9.625" style="196" customWidth="1"/>
    <col min="3065" max="3065" width="8.625" style="196" customWidth="1"/>
    <col min="3066" max="3066" width="8.875" style="196" customWidth="1"/>
    <col min="3067" max="3069" width="7.625" style="196" customWidth="1"/>
    <col min="3070" max="3070" width="8.125" style="196" customWidth="1"/>
    <col min="3071" max="3071" width="7.625" style="196" customWidth="1"/>
    <col min="3072" max="3072" width="9" style="196" customWidth="1"/>
    <col min="3073" max="3318" width="9" style="196"/>
    <col min="3319" max="3319" width="20.125" style="196" customWidth="1"/>
    <col min="3320" max="3320" width="9.625" style="196" customWidth="1"/>
    <col min="3321" max="3321" width="8.625" style="196" customWidth="1"/>
    <col min="3322" max="3322" width="8.875" style="196" customWidth="1"/>
    <col min="3323" max="3325" width="7.625" style="196" customWidth="1"/>
    <col min="3326" max="3326" width="8.125" style="196" customWidth="1"/>
    <col min="3327" max="3327" width="7.625" style="196" customWidth="1"/>
    <col min="3328" max="3328" width="9" style="196" customWidth="1"/>
    <col min="3329" max="3574" width="9" style="196"/>
    <col min="3575" max="3575" width="20.125" style="196" customWidth="1"/>
    <col min="3576" max="3576" width="9.625" style="196" customWidth="1"/>
    <col min="3577" max="3577" width="8.625" style="196" customWidth="1"/>
    <col min="3578" max="3578" width="8.875" style="196" customWidth="1"/>
    <col min="3579" max="3581" width="7.625" style="196" customWidth="1"/>
    <col min="3582" max="3582" width="8.125" style="196" customWidth="1"/>
    <col min="3583" max="3583" width="7.625" style="196" customWidth="1"/>
    <col min="3584" max="3584" width="9" style="196" customWidth="1"/>
    <col min="3585" max="3830" width="9" style="196"/>
    <col min="3831" max="3831" width="20.125" style="196" customWidth="1"/>
    <col min="3832" max="3832" width="9.625" style="196" customWidth="1"/>
    <col min="3833" max="3833" width="8.625" style="196" customWidth="1"/>
    <col min="3834" max="3834" width="8.875" style="196" customWidth="1"/>
    <col min="3835" max="3837" width="7.625" style="196" customWidth="1"/>
    <col min="3838" max="3838" width="8.125" style="196" customWidth="1"/>
    <col min="3839" max="3839" width="7.625" style="196" customWidth="1"/>
    <col min="3840" max="3840" width="9" style="196" customWidth="1"/>
    <col min="3841" max="4086" width="9" style="196"/>
    <col min="4087" max="4087" width="20.125" style="196" customWidth="1"/>
    <col min="4088" max="4088" width="9.625" style="196" customWidth="1"/>
    <col min="4089" max="4089" width="8.625" style="196" customWidth="1"/>
    <col min="4090" max="4090" width="8.875" style="196" customWidth="1"/>
    <col min="4091" max="4093" width="7.625" style="196" customWidth="1"/>
    <col min="4094" max="4094" width="8.125" style="196" customWidth="1"/>
    <col min="4095" max="4095" width="7.625" style="196" customWidth="1"/>
    <col min="4096" max="4096" width="9" style="196" customWidth="1"/>
    <col min="4097" max="4342" width="9" style="196"/>
    <col min="4343" max="4343" width="20.125" style="196" customWidth="1"/>
    <col min="4344" max="4344" width="9.625" style="196" customWidth="1"/>
    <col min="4345" max="4345" width="8.625" style="196" customWidth="1"/>
    <col min="4346" max="4346" width="8.875" style="196" customWidth="1"/>
    <col min="4347" max="4349" width="7.625" style="196" customWidth="1"/>
    <col min="4350" max="4350" width="8.125" style="196" customWidth="1"/>
    <col min="4351" max="4351" width="7.625" style="196" customWidth="1"/>
    <col min="4352" max="4352" width="9" style="196" customWidth="1"/>
    <col min="4353" max="4598" width="9" style="196"/>
    <col min="4599" max="4599" width="20.125" style="196" customWidth="1"/>
    <col min="4600" max="4600" width="9.625" style="196" customWidth="1"/>
    <col min="4601" max="4601" width="8.625" style="196" customWidth="1"/>
    <col min="4602" max="4602" width="8.875" style="196" customWidth="1"/>
    <col min="4603" max="4605" width="7.625" style="196" customWidth="1"/>
    <col min="4606" max="4606" width="8.125" style="196" customWidth="1"/>
    <col min="4607" max="4607" width="7.625" style="196" customWidth="1"/>
    <col min="4608" max="4608" width="9" style="196" customWidth="1"/>
    <col min="4609" max="4854" width="9" style="196"/>
    <col min="4855" max="4855" width="20.125" style="196" customWidth="1"/>
    <col min="4856" max="4856" width="9.625" style="196" customWidth="1"/>
    <col min="4857" max="4857" width="8.625" style="196" customWidth="1"/>
    <col min="4858" max="4858" width="8.875" style="196" customWidth="1"/>
    <col min="4859" max="4861" width="7.625" style="196" customWidth="1"/>
    <col min="4862" max="4862" width="8.125" style="196" customWidth="1"/>
    <col min="4863" max="4863" width="7.625" style="196" customWidth="1"/>
    <col min="4864" max="4864" width="9" style="196" customWidth="1"/>
    <col min="4865" max="5110" width="9" style="196"/>
    <col min="5111" max="5111" width="20.125" style="196" customWidth="1"/>
    <col min="5112" max="5112" width="9.625" style="196" customWidth="1"/>
    <col min="5113" max="5113" width="8.625" style="196" customWidth="1"/>
    <col min="5114" max="5114" width="8.875" style="196" customWidth="1"/>
    <col min="5115" max="5117" width="7.625" style="196" customWidth="1"/>
    <col min="5118" max="5118" width="8.125" style="196" customWidth="1"/>
    <col min="5119" max="5119" width="7.625" style="196" customWidth="1"/>
    <col min="5120" max="5120" width="9" style="196" customWidth="1"/>
    <col min="5121" max="5366" width="9" style="196"/>
    <col min="5367" max="5367" width="20.125" style="196" customWidth="1"/>
    <col min="5368" max="5368" width="9.625" style="196" customWidth="1"/>
    <col min="5369" max="5369" width="8.625" style="196" customWidth="1"/>
    <col min="5370" max="5370" width="8.875" style="196" customWidth="1"/>
    <col min="5371" max="5373" width="7.625" style="196" customWidth="1"/>
    <col min="5374" max="5374" width="8.125" style="196" customWidth="1"/>
    <col min="5375" max="5375" width="7.625" style="196" customWidth="1"/>
    <col min="5376" max="5376" width="9" style="196" customWidth="1"/>
    <col min="5377" max="5622" width="9" style="196"/>
    <col min="5623" max="5623" width="20.125" style="196" customWidth="1"/>
    <col min="5624" max="5624" width="9.625" style="196" customWidth="1"/>
    <col min="5625" max="5625" width="8.625" style="196" customWidth="1"/>
    <col min="5626" max="5626" width="8.875" style="196" customWidth="1"/>
    <col min="5627" max="5629" width="7.625" style="196" customWidth="1"/>
    <col min="5630" max="5630" width="8.125" style="196" customWidth="1"/>
    <col min="5631" max="5631" width="7.625" style="196" customWidth="1"/>
    <col min="5632" max="5632" width="9" style="196" customWidth="1"/>
    <col min="5633" max="5878" width="9" style="196"/>
    <col min="5879" max="5879" width="20.125" style="196" customWidth="1"/>
    <col min="5880" max="5880" width="9.625" style="196" customWidth="1"/>
    <col min="5881" max="5881" width="8.625" style="196" customWidth="1"/>
    <col min="5882" max="5882" width="8.875" style="196" customWidth="1"/>
    <col min="5883" max="5885" width="7.625" style="196" customWidth="1"/>
    <col min="5886" max="5886" width="8.125" style="196" customWidth="1"/>
    <col min="5887" max="5887" width="7.625" style="196" customWidth="1"/>
    <col min="5888" max="5888" width="9" style="196" customWidth="1"/>
    <col min="5889" max="6134" width="9" style="196"/>
    <col min="6135" max="6135" width="20.125" style="196" customWidth="1"/>
    <col min="6136" max="6136" width="9.625" style="196" customWidth="1"/>
    <col min="6137" max="6137" width="8.625" style="196" customWidth="1"/>
    <col min="6138" max="6138" width="8.875" style="196" customWidth="1"/>
    <col min="6139" max="6141" width="7.625" style="196" customWidth="1"/>
    <col min="6142" max="6142" width="8.125" style="196" customWidth="1"/>
    <col min="6143" max="6143" width="7.625" style="196" customWidth="1"/>
    <col min="6144" max="6144" width="9" style="196" customWidth="1"/>
    <col min="6145" max="6390" width="9" style="196"/>
    <col min="6391" max="6391" width="20.125" style="196" customWidth="1"/>
    <col min="6392" max="6392" width="9.625" style="196" customWidth="1"/>
    <col min="6393" max="6393" width="8.625" style="196" customWidth="1"/>
    <col min="6394" max="6394" width="8.875" style="196" customWidth="1"/>
    <col min="6395" max="6397" width="7.625" style="196" customWidth="1"/>
    <col min="6398" max="6398" width="8.125" style="196" customWidth="1"/>
    <col min="6399" max="6399" width="7.625" style="196" customWidth="1"/>
    <col min="6400" max="6400" width="9" style="196" customWidth="1"/>
    <col min="6401" max="6646" width="9" style="196"/>
    <col min="6647" max="6647" width="20.125" style="196" customWidth="1"/>
    <col min="6648" max="6648" width="9.625" style="196" customWidth="1"/>
    <col min="6649" max="6649" width="8.625" style="196" customWidth="1"/>
    <col min="6650" max="6650" width="8.875" style="196" customWidth="1"/>
    <col min="6651" max="6653" width="7.625" style="196" customWidth="1"/>
    <col min="6654" max="6654" width="8.125" style="196" customWidth="1"/>
    <col min="6655" max="6655" width="7.625" style="196" customWidth="1"/>
    <col min="6656" max="6656" width="9" style="196" customWidth="1"/>
    <col min="6657" max="6902" width="9" style="196"/>
    <col min="6903" max="6903" width="20.125" style="196" customWidth="1"/>
    <col min="6904" max="6904" width="9.625" style="196" customWidth="1"/>
    <col min="6905" max="6905" width="8.625" style="196" customWidth="1"/>
    <col min="6906" max="6906" width="8.875" style="196" customWidth="1"/>
    <col min="6907" max="6909" width="7.625" style="196" customWidth="1"/>
    <col min="6910" max="6910" width="8.125" style="196" customWidth="1"/>
    <col min="6911" max="6911" width="7.625" style="196" customWidth="1"/>
    <col min="6912" max="6912" width="9" style="196" customWidth="1"/>
    <col min="6913" max="7158" width="9" style="196"/>
    <col min="7159" max="7159" width="20.125" style="196" customWidth="1"/>
    <col min="7160" max="7160" width="9.625" style="196" customWidth="1"/>
    <col min="7161" max="7161" width="8.625" style="196" customWidth="1"/>
    <col min="7162" max="7162" width="8.875" style="196" customWidth="1"/>
    <col min="7163" max="7165" width="7.625" style="196" customWidth="1"/>
    <col min="7166" max="7166" width="8.125" style="196" customWidth="1"/>
    <col min="7167" max="7167" width="7.625" style="196" customWidth="1"/>
    <col min="7168" max="7168" width="9" style="196" customWidth="1"/>
    <col min="7169" max="7414" width="9" style="196"/>
    <col min="7415" max="7415" width="20.125" style="196" customWidth="1"/>
    <col min="7416" max="7416" width="9.625" style="196" customWidth="1"/>
    <col min="7417" max="7417" width="8.625" style="196" customWidth="1"/>
    <col min="7418" max="7418" width="8.875" style="196" customWidth="1"/>
    <col min="7419" max="7421" width="7.625" style="196" customWidth="1"/>
    <col min="7422" max="7422" width="8.125" style="196" customWidth="1"/>
    <col min="7423" max="7423" width="7.625" style="196" customWidth="1"/>
    <col min="7424" max="7424" width="9" style="196" customWidth="1"/>
    <col min="7425" max="7670" width="9" style="196"/>
    <col min="7671" max="7671" width="20.125" style="196" customWidth="1"/>
    <col min="7672" max="7672" width="9.625" style="196" customWidth="1"/>
    <col min="7673" max="7673" width="8.625" style="196" customWidth="1"/>
    <col min="7674" max="7674" width="8.875" style="196" customWidth="1"/>
    <col min="7675" max="7677" width="7.625" style="196" customWidth="1"/>
    <col min="7678" max="7678" width="8.125" style="196" customWidth="1"/>
    <col min="7679" max="7679" width="7.625" style="196" customWidth="1"/>
    <col min="7680" max="7680" width="9" style="196" customWidth="1"/>
    <col min="7681" max="7926" width="9" style="196"/>
    <col min="7927" max="7927" width="20.125" style="196" customWidth="1"/>
    <col min="7928" max="7928" width="9.625" style="196" customWidth="1"/>
    <col min="7929" max="7929" width="8.625" style="196" customWidth="1"/>
    <col min="7930" max="7930" width="8.875" style="196" customWidth="1"/>
    <col min="7931" max="7933" width="7.625" style="196" customWidth="1"/>
    <col min="7934" max="7934" width="8.125" style="196" customWidth="1"/>
    <col min="7935" max="7935" width="7.625" style="196" customWidth="1"/>
    <col min="7936" max="7936" width="9" style="196" customWidth="1"/>
    <col min="7937" max="8182" width="9" style="196"/>
    <col min="8183" max="8183" width="20.125" style="196" customWidth="1"/>
    <col min="8184" max="8184" width="9.625" style="196" customWidth="1"/>
    <col min="8185" max="8185" width="8.625" style="196" customWidth="1"/>
    <col min="8186" max="8186" width="8.875" style="196" customWidth="1"/>
    <col min="8187" max="8189" width="7.625" style="196" customWidth="1"/>
    <col min="8190" max="8190" width="8.125" style="196" customWidth="1"/>
    <col min="8191" max="8191" width="7.625" style="196" customWidth="1"/>
    <col min="8192" max="8192" width="9" style="196" customWidth="1"/>
    <col min="8193" max="8438" width="9" style="196"/>
    <col min="8439" max="8439" width="20.125" style="196" customWidth="1"/>
    <col min="8440" max="8440" width="9.625" style="196" customWidth="1"/>
    <col min="8441" max="8441" width="8.625" style="196" customWidth="1"/>
    <col min="8442" max="8442" width="8.875" style="196" customWidth="1"/>
    <col min="8443" max="8445" width="7.625" style="196" customWidth="1"/>
    <col min="8446" max="8446" width="8.125" style="196" customWidth="1"/>
    <col min="8447" max="8447" width="7.625" style="196" customWidth="1"/>
    <col min="8448" max="8448" width="9" style="196" customWidth="1"/>
    <col min="8449" max="8694" width="9" style="196"/>
    <col min="8695" max="8695" width="20.125" style="196" customWidth="1"/>
    <col min="8696" max="8696" width="9.625" style="196" customWidth="1"/>
    <col min="8697" max="8697" width="8.625" style="196" customWidth="1"/>
    <col min="8698" max="8698" width="8.875" style="196" customWidth="1"/>
    <col min="8699" max="8701" width="7.625" style="196" customWidth="1"/>
    <col min="8702" max="8702" width="8.125" style="196" customWidth="1"/>
    <col min="8703" max="8703" width="7.625" style="196" customWidth="1"/>
    <col min="8704" max="8704" width="9" style="196" customWidth="1"/>
    <col min="8705" max="8950" width="9" style="196"/>
    <col min="8951" max="8951" width="20.125" style="196" customWidth="1"/>
    <col min="8952" max="8952" width="9.625" style="196" customWidth="1"/>
    <col min="8953" max="8953" width="8.625" style="196" customWidth="1"/>
    <col min="8954" max="8954" width="8.875" style="196" customWidth="1"/>
    <col min="8955" max="8957" width="7.625" style="196" customWidth="1"/>
    <col min="8958" max="8958" width="8.125" style="196" customWidth="1"/>
    <col min="8959" max="8959" width="7.625" style="196" customWidth="1"/>
    <col min="8960" max="8960" width="9" style="196" customWidth="1"/>
    <col min="8961" max="9206" width="9" style="196"/>
    <col min="9207" max="9207" width="20.125" style="196" customWidth="1"/>
    <col min="9208" max="9208" width="9.625" style="196" customWidth="1"/>
    <col min="9209" max="9209" width="8.625" style="196" customWidth="1"/>
    <col min="9210" max="9210" width="8.875" style="196" customWidth="1"/>
    <col min="9211" max="9213" width="7.625" style="196" customWidth="1"/>
    <col min="9214" max="9214" width="8.125" style="196" customWidth="1"/>
    <col min="9215" max="9215" width="7.625" style="196" customWidth="1"/>
    <col min="9216" max="9216" width="9" style="196" customWidth="1"/>
    <col min="9217" max="9462" width="9" style="196"/>
    <col min="9463" max="9463" width="20.125" style="196" customWidth="1"/>
    <col min="9464" max="9464" width="9.625" style="196" customWidth="1"/>
    <col min="9465" max="9465" width="8.625" style="196" customWidth="1"/>
    <col min="9466" max="9466" width="8.875" style="196" customWidth="1"/>
    <col min="9467" max="9469" width="7.625" style="196" customWidth="1"/>
    <col min="9470" max="9470" width="8.125" style="196" customWidth="1"/>
    <col min="9471" max="9471" width="7.625" style="196" customWidth="1"/>
    <col min="9472" max="9472" width="9" style="196" customWidth="1"/>
    <col min="9473" max="9718" width="9" style="196"/>
    <col min="9719" max="9719" width="20.125" style="196" customWidth="1"/>
    <col min="9720" max="9720" width="9.625" style="196" customWidth="1"/>
    <col min="9721" max="9721" width="8.625" style="196" customWidth="1"/>
    <col min="9722" max="9722" width="8.875" style="196" customWidth="1"/>
    <col min="9723" max="9725" width="7.625" style="196" customWidth="1"/>
    <col min="9726" max="9726" width="8.125" style="196" customWidth="1"/>
    <col min="9727" max="9727" width="7.625" style="196" customWidth="1"/>
    <col min="9728" max="9728" width="9" style="196" customWidth="1"/>
    <col min="9729" max="9974" width="9" style="196"/>
    <col min="9975" max="9975" width="20.125" style="196" customWidth="1"/>
    <col min="9976" max="9976" width="9.625" style="196" customWidth="1"/>
    <col min="9977" max="9977" width="8.625" style="196" customWidth="1"/>
    <col min="9978" max="9978" width="8.875" style="196" customWidth="1"/>
    <col min="9979" max="9981" width="7.625" style="196" customWidth="1"/>
    <col min="9982" max="9982" width="8.125" style="196" customWidth="1"/>
    <col min="9983" max="9983" width="7.625" style="196" customWidth="1"/>
    <col min="9984" max="9984" width="9" style="196" customWidth="1"/>
    <col min="9985" max="10230" width="9" style="196"/>
    <col min="10231" max="10231" width="20.125" style="196" customWidth="1"/>
    <col min="10232" max="10232" width="9.625" style="196" customWidth="1"/>
    <col min="10233" max="10233" width="8.625" style="196" customWidth="1"/>
    <col min="10234" max="10234" width="8.875" style="196" customWidth="1"/>
    <col min="10235" max="10237" width="7.625" style="196" customWidth="1"/>
    <col min="10238" max="10238" width="8.125" style="196" customWidth="1"/>
    <col min="10239" max="10239" width="7.625" style="196" customWidth="1"/>
    <col min="10240" max="10240" width="9" style="196" customWidth="1"/>
    <col min="10241" max="10486" width="9" style="196"/>
    <col min="10487" max="10487" width="20.125" style="196" customWidth="1"/>
    <col min="10488" max="10488" width="9.625" style="196" customWidth="1"/>
    <col min="10489" max="10489" width="8.625" style="196" customWidth="1"/>
    <col min="10490" max="10490" width="8.875" style="196" customWidth="1"/>
    <col min="10491" max="10493" width="7.625" style="196" customWidth="1"/>
    <col min="10494" max="10494" width="8.125" style="196" customWidth="1"/>
    <col min="10495" max="10495" width="7.625" style="196" customWidth="1"/>
    <col min="10496" max="10496" width="9" style="196" customWidth="1"/>
    <col min="10497" max="10742" width="9" style="196"/>
    <col min="10743" max="10743" width="20.125" style="196" customWidth="1"/>
    <col min="10744" max="10744" width="9.625" style="196" customWidth="1"/>
    <col min="10745" max="10745" width="8.625" style="196" customWidth="1"/>
    <col min="10746" max="10746" width="8.875" style="196" customWidth="1"/>
    <col min="10747" max="10749" width="7.625" style="196" customWidth="1"/>
    <col min="10750" max="10750" width="8.125" style="196" customWidth="1"/>
    <col min="10751" max="10751" width="7.625" style="196" customWidth="1"/>
    <col min="10752" max="10752" width="9" style="196" customWidth="1"/>
    <col min="10753" max="10998" width="9" style="196"/>
    <col min="10999" max="10999" width="20.125" style="196" customWidth="1"/>
    <col min="11000" max="11000" width="9.625" style="196" customWidth="1"/>
    <col min="11001" max="11001" width="8.625" style="196" customWidth="1"/>
    <col min="11002" max="11002" width="8.875" style="196" customWidth="1"/>
    <col min="11003" max="11005" width="7.625" style="196" customWidth="1"/>
    <col min="11006" max="11006" width="8.125" style="196" customWidth="1"/>
    <col min="11007" max="11007" width="7.625" style="196" customWidth="1"/>
    <col min="11008" max="11008" width="9" style="196" customWidth="1"/>
    <col min="11009" max="11254" width="9" style="196"/>
    <col min="11255" max="11255" width="20.125" style="196" customWidth="1"/>
    <col min="11256" max="11256" width="9.625" style="196" customWidth="1"/>
    <col min="11257" max="11257" width="8.625" style="196" customWidth="1"/>
    <col min="11258" max="11258" width="8.875" style="196" customWidth="1"/>
    <col min="11259" max="11261" width="7.625" style="196" customWidth="1"/>
    <col min="11262" max="11262" width="8.125" style="196" customWidth="1"/>
    <col min="11263" max="11263" width="7.625" style="196" customWidth="1"/>
    <col min="11264" max="11264" width="9" style="196" customWidth="1"/>
    <col min="11265" max="11510" width="9" style="196"/>
    <col min="11511" max="11511" width="20.125" style="196" customWidth="1"/>
    <col min="11512" max="11512" width="9.625" style="196" customWidth="1"/>
    <col min="11513" max="11513" width="8.625" style="196" customWidth="1"/>
    <col min="11514" max="11514" width="8.875" style="196" customWidth="1"/>
    <col min="11515" max="11517" width="7.625" style="196" customWidth="1"/>
    <col min="11518" max="11518" width="8.125" style="196" customWidth="1"/>
    <col min="11519" max="11519" width="7.625" style="196" customWidth="1"/>
    <col min="11520" max="11520" width="9" style="196" customWidth="1"/>
    <col min="11521" max="11766" width="9" style="196"/>
    <col min="11767" max="11767" width="20.125" style="196" customWidth="1"/>
    <col min="11768" max="11768" width="9.625" style="196" customWidth="1"/>
    <col min="11769" max="11769" width="8.625" style="196" customWidth="1"/>
    <col min="11770" max="11770" width="8.875" style="196" customWidth="1"/>
    <col min="11771" max="11773" width="7.625" style="196" customWidth="1"/>
    <col min="11774" max="11774" width="8.125" style="196" customWidth="1"/>
    <col min="11775" max="11775" width="7.625" style="196" customWidth="1"/>
    <col min="11776" max="11776" width="9" style="196" customWidth="1"/>
    <col min="11777" max="12022" width="9" style="196"/>
    <col min="12023" max="12023" width="20.125" style="196" customWidth="1"/>
    <col min="12024" max="12024" width="9.625" style="196" customWidth="1"/>
    <col min="12025" max="12025" width="8.625" style="196" customWidth="1"/>
    <col min="12026" max="12026" width="8.875" style="196" customWidth="1"/>
    <col min="12027" max="12029" width="7.625" style="196" customWidth="1"/>
    <col min="12030" max="12030" width="8.125" style="196" customWidth="1"/>
    <col min="12031" max="12031" width="7.625" style="196" customWidth="1"/>
    <col min="12032" max="12032" width="9" style="196" customWidth="1"/>
    <col min="12033" max="12278" width="9" style="196"/>
    <col min="12279" max="12279" width="20.125" style="196" customWidth="1"/>
    <col min="12280" max="12280" width="9.625" style="196" customWidth="1"/>
    <col min="12281" max="12281" width="8.625" style="196" customWidth="1"/>
    <col min="12282" max="12282" width="8.875" style="196" customWidth="1"/>
    <col min="12283" max="12285" width="7.625" style="196" customWidth="1"/>
    <col min="12286" max="12286" width="8.125" style="196" customWidth="1"/>
    <col min="12287" max="12287" width="7.625" style="196" customWidth="1"/>
    <col min="12288" max="12288" width="9" style="196" customWidth="1"/>
    <col min="12289" max="12534" width="9" style="196"/>
    <col min="12535" max="12535" width="20.125" style="196" customWidth="1"/>
    <col min="12536" max="12536" width="9.625" style="196" customWidth="1"/>
    <col min="12537" max="12537" width="8.625" style="196" customWidth="1"/>
    <col min="12538" max="12538" width="8.875" style="196" customWidth="1"/>
    <col min="12539" max="12541" width="7.625" style="196" customWidth="1"/>
    <col min="12542" max="12542" width="8.125" style="196" customWidth="1"/>
    <col min="12543" max="12543" width="7.625" style="196" customWidth="1"/>
    <col min="12544" max="12544" width="9" style="196" customWidth="1"/>
    <col min="12545" max="12790" width="9" style="196"/>
    <col min="12791" max="12791" width="20.125" style="196" customWidth="1"/>
    <col min="12792" max="12792" width="9.625" style="196" customWidth="1"/>
    <col min="12793" max="12793" width="8.625" style="196" customWidth="1"/>
    <col min="12794" max="12794" width="8.875" style="196" customWidth="1"/>
    <col min="12795" max="12797" width="7.625" style="196" customWidth="1"/>
    <col min="12798" max="12798" width="8.125" style="196" customWidth="1"/>
    <col min="12799" max="12799" width="7.625" style="196" customWidth="1"/>
    <col min="12800" max="12800" width="9" style="196" customWidth="1"/>
    <col min="12801" max="13046" width="9" style="196"/>
    <col min="13047" max="13047" width="20.125" style="196" customWidth="1"/>
    <col min="13048" max="13048" width="9.625" style="196" customWidth="1"/>
    <col min="13049" max="13049" width="8.625" style="196" customWidth="1"/>
    <col min="13050" max="13050" width="8.875" style="196" customWidth="1"/>
    <col min="13051" max="13053" width="7.625" style="196" customWidth="1"/>
    <col min="13054" max="13054" width="8.125" style="196" customWidth="1"/>
    <col min="13055" max="13055" width="7.625" style="196" customWidth="1"/>
    <col min="13056" max="13056" width="9" style="196" customWidth="1"/>
    <col min="13057" max="13302" width="9" style="196"/>
    <col min="13303" max="13303" width="20.125" style="196" customWidth="1"/>
    <col min="13304" max="13304" width="9.625" style="196" customWidth="1"/>
    <col min="13305" max="13305" width="8.625" style="196" customWidth="1"/>
    <col min="13306" max="13306" width="8.875" style="196" customWidth="1"/>
    <col min="13307" max="13309" width="7.625" style="196" customWidth="1"/>
    <col min="13310" max="13310" width="8.125" style="196" customWidth="1"/>
    <col min="13311" max="13311" width="7.625" style="196" customWidth="1"/>
    <col min="13312" max="13312" width="9" style="196" customWidth="1"/>
    <col min="13313" max="13558" width="9" style="196"/>
    <col min="13559" max="13559" width="20.125" style="196" customWidth="1"/>
    <col min="13560" max="13560" width="9.625" style="196" customWidth="1"/>
    <col min="13561" max="13561" width="8.625" style="196" customWidth="1"/>
    <col min="13562" max="13562" width="8.875" style="196" customWidth="1"/>
    <col min="13563" max="13565" width="7.625" style="196" customWidth="1"/>
    <col min="13566" max="13566" width="8.125" style="196" customWidth="1"/>
    <col min="13567" max="13567" width="7.625" style="196" customWidth="1"/>
    <col min="13568" max="13568" width="9" style="196" customWidth="1"/>
    <col min="13569" max="13814" width="9" style="196"/>
    <col min="13815" max="13815" width="20.125" style="196" customWidth="1"/>
    <col min="13816" max="13816" width="9.625" style="196" customWidth="1"/>
    <col min="13817" max="13817" width="8.625" style="196" customWidth="1"/>
    <col min="13818" max="13818" width="8.875" style="196" customWidth="1"/>
    <col min="13819" max="13821" width="7.625" style="196" customWidth="1"/>
    <col min="13822" max="13822" width="8.125" style="196" customWidth="1"/>
    <col min="13823" max="13823" width="7.625" style="196" customWidth="1"/>
    <col min="13824" max="13824" width="9" style="196" customWidth="1"/>
    <col min="13825" max="14070" width="9" style="196"/>
    <col min="14071" max="14071" width="20.125" style="196" customWidth="1"/>
    <col min="14072" max="14072" width="9.625" style="196" customWidth="1"/>
    <col min="14073" max="14073" width="8.625" style="196" customWidth="1"/>
    <col min="14074" max="14074" width="8.875" style="196" customWidth="1"/>
    <col min="14075" max="14077" width="7.625" style="196" customWidth="1"/>
    <col min="14078" max="14078" width="8.125" style="196" customWidth="1"/>
    <col min="14079" max="14079" width="7.625" style="196" customWidth="1"/>
    <col min="14080" max="14080" width="9" style="196" customWidth="1"/>
    <col min="14081" max="14326" width="9" style="196"/>
    <col min="14327" max="14327" width="20.125" style="196" customWidth="1"/>
    <col min="14328" max="14328" width="9.625" style="196" customWidth="1"/>
    <col min="14329" max="14329" width="8.625" style="196" customWidth="1"/>
    <col min="14330" max="14330" width="8.875" style="196" customWidth="1"/>
    <col min="14331" max="14333" width="7.625" style="196" customWidth="1"/>
    <col min="14334" max="14334" width="8.125" style="196" customWidth="1"/>
    <col min="14335" max="14335" width="7.625" style="196" customWidth="1"/>
    <col min="14336" max="14336" width="9" style="196" customWidth="1"/>
    <col min="14337" max="14582" width="9" style="196"/>
    <col min="14583" max="14583" width="20.125" style="196" customWidth="1"/>
    <col min="14584" max="14584" width="9.625" style="196" customWidth="1"/>
    <col min="14585" max="14585" width="8.625" style="196" customWidth="1"/>
    <col min="14586" max="14586" width="8.875" style="196" customWidth="1"/>
    <col min="14587" max="14589" width="7.625" style="196" customWidth="1"/>
    <col min="14590" max="14590" width="8.125" style="196" customWidth="1"/>
    <col min="14591" max="14591" width="7.625" style="196" customWidth="1"/>
    <col min="14592" max="14592" width="9" style="196" customWidth="1"/>
    <col min="14593" max="14838" width="9" style="196"/>
    <col min="14839" max="14839" width="20.125" style="196" customWidth="1"/>
    <col min="14840" max="14840" width="9.625" style="196" customWidth="1"/>
    <col min="14841" max="14841" width="8.625" style="196" customWidth="1"/>
    <col min="14842" max="14842" width="8.875" style="196" customWidth="1"/>
    <col min="14843" max="14845" width="7.625" style="196" customWidth="1"/>
    <col min="14846" max="14846" width="8.125" style="196" customWidth="1"/>
    <col min="14847" max="14847" width="7.625" style="196" customWidth="1"/>
    <col min="14848" max="14848" width="9" style="196" customWidth="1"/>
    <col min="14849" max="15094" width="9" style="196"/>
    <col min="15095" max="15095" width="20.125" style="196" customWidth="1"/>
    <col min="15096" max="15096" width="9.625" style="196" customWidth="1"/>
    <col min="15097" max="15097" width="8.625" style="196" customWidth="1"/>
    <col min="15098" max="15098" width="8.875" style="196" customWidth="1"/>
    <col min="15099" max="15101" width="7.625" style="196" customWidth="1"/>
    <col min="15102" max="15102" width="8.125" style="196" customWidth="1"/>
    <col min="15103" max="15103" width="7.625" style="196" customWidth="1"/>
    <col min="15104" max="15104" width="9" style="196" customWidth="1"/>
    <col min="15105" max="15350" width="9" style="196"/>
    <col min="15351" max="15351" width="20.125" style="196" customWidth="1"/>
    <col min="15352" max="15352" width="9.625" style="196" customWidth="1"/>
    <col min="15353" max="15353" width="8.625" style="196" customWidth="1"/>
    <col min="15354" max="15354" width="8.875" style="196" customWidth="1"/>
    <col min="15355" max="15357" width="7.625" style="196" customWidth="1"/>
    <col min="15358" max="15358" width="8.125" style="196" customWidth="1"/>
    <col min="15359" max="15359" width="7.625" style="196" customWidth="1"/>
    <col min="15360" max="15360" width="9" style="196" customWidth="1"/>
    <col min="15361" max="15606" width="9" style="196"/>
    <col min="15607" max="15607" width="20.125" style="196" customWidth="1"/>
    <col min="15608" max="15608" width="9.625" style="196" customWidth="1"/>
    <col min="15609" max="15609" width="8.625" style="196" customWidth="1"/>
    <col min="15610" max="15610" width="8.875" style="196" customWidth="1"/>
    <col min="15611" max="15613" width="7.625" style="196" customWidth="1"/>
    <col min="15614" max="15614" width="8.125" style="196" customWidth="1"/>
    <col min="15615" max="15615" width="7.625" style="196" customWidth="1"/>
    <col min="15616" max="15616" width="9" style="196" customWidth="1"/>
    <col min="15617" max="15862" width="9" style="196"/>
    <col min="15863" max="15863" width="20.125" style="196" customWidth="1"/>
    <col min="15864" max="15864" width="9.625" style="196" customWidth="1"/>
    <col min="15865" max="15865" width="8.625" style="196" customWidth="1"/>
    <col min="15866" max="15866" width="8.875" style="196" customWidth="1"/>
    <col min="15867" max="15869" width="7.625" style="196" customWidth="1"/>
    <col min="15870" max="15870" width="8.125" style="196" customWidth="1"/>
    <col min="15871" max="15871" width="7.625" style="196" customWidth="1"/>
    <col min="15872" max="15872" width="9" style="196" customWidth="1"/>
    <col min="15873" max="16118" width="9" style="196"/>
    <col min="16119" max="16119" width="20.125" style="196" customWidth="1"/>
    <col min="16120" max="16120" width="9.625" style="196" customWidth="1"/>
    <col min="16121" max="16121" width="8.625" style="196" customWidth="1"/>
    <col min="16122" max="16122" width="8.875" style="196" customWidth="1"/>
    <col min="16123" max="16125" width="7.625" style="196" customWidth="1"/>
    <col min="16126" max="16126" width="8.125" style="196" customWidth="1"/>
    <col min="16127" max="16127" width="7.625" style="196" customWidth="1"/>
    <col min="16128" max="16128" width="9" style="196" customWidth="1"/>
    <col min="16129" max="16384" width="9" style="196"/>
  </cols>
  <sheetData>
    <row r="1" ht="23.1" customHeight="1" spans="1:1">
      <c r="A1" s="197" t="s">
        <v>1081</v>
      </c>
    </row>
    <row r="2" ht="32.45" customHeight="1" spans="1:4">
      <c r="A2" s="198" t="s">
        <v>13</v>
      </c>
      <c r="B2" s="198"/>
      <c r="C2" s="198"/>
      <c r="D2" s="198"/>
    </row>
    <row r="3" ht="23.45" customHeight="1" spans="4:4">
      <c r="D3" s="154" t="s">
        <v>59</v>
      </c>
    </row>
    <row r="4" ht="48.6" customHeight="1" spans="1:4">
      <c r="A4" s="199" t="s">
        <v>60</v>
      </c>
      <c r="B4" s="124" t="s">
        <v>61</v>
      </c>
      <c r="C4" s="35" t="s">
        <v>62</v>
      </c>
      <c r="D4" s="35" t="s">
        <v>63</v>
      </c>
    </row>
    <row r="5" ht="24.6" customHeight="1" spans="1:11">
      <c r="A5" s="200" t="s">
        <v>1082</v>
      </c>
      <c r="B5" s="201">
        <v>32093</v>
      </c>
      <c r="C5" s="201">
        <v>34151</v>
      </c>
      <c r="D5" s="202">
        <f>ROUND(B5/C5*100,2)</f>
        <v>93.97</v>
      </c>
      <c r="E5" s="203"/>
      <c r="F5" s="204"/>
      <c r="G5" s="204"/>
      <c r="H5" s="204"/>
      <c r="I5" s="204"/>
      <c r="J5" s="204"/>
      <c r="K5" s="204"/>
    </row>
    <row r="6" ht="24.6" customHeight="1" spans="1:11">
      <c r="A6" s="200" t="s">
        <v>1083</v>
      </c>
      <c r="B6" s="201">
        <v>50922</v>
      </c>
      <c r="C6" s="201">
        <v>84766</v>
      </c>
      <c r="D6" s="202">
        <f t="shared" ref="D6:D20" si="0">ROUND(B6/C6*100,2)</f>
        <v>60.07</v>
      </c>
      <c r="E6" s="203"/>
      <c r="F6" s="204"/>
      <c r="G6" s="204"/>
      <c r="H6" s="204"/>
      <c r="I6" s="204"/>
      <c r="J6" s="204"/>
      <c r="K6" s="204"/>
    </row>
    <row r="7" ht="24.6" customHeight="1" spans="1:11">
      <c r="A7" s="200" t="s">
        <v>1084</v>
      </c>
      <c r="B7" s="201">
        <v>59169</v>
      </c>
      <c r="C7" s="201">
        <v>66929</v>
      </c>
      <c r="D7" s="202">
        <f t="shared" si="0"/>
        <v>88.41</v>
      </c>
      <c r="E7" s="203"/>
      <c r="F7" s="204"/>
      <c r="G7" s="204"/>
      <c r="H7" s="204"/>
      <c r="I7" s="204"/>
      <c r="J7" s="204"/>
      <c r="K7" s="204"/>
    </row>
    <row r="8" ht="24.6" customHeight="1" spans="1:11">
      <c r="A8" s="200" t="s">
        <v>1085</v>
      </c>
      <c r="B8" s="201">
        <v>0</v>
      </c>
      <c r="C8" s="201">
        <v>11033</v>
      </c>
      <c r="D8" s="202">
        <f t="shared" si="0"/>
        <v>0</v>
      </c>
      <c r="E8" s="203"/>
      <c r="F8" s="204"/>
      <c r="G8" s="204"/>
      <c r="H8" s="204"/>
      <c r="I8" s="204"/>
      <c r="J8" s="204"/>
      <c r="K8" s="204"/>
    </row>
    <row r="9" ht="24.6" customHeight="1" spans="1:11">
      <c r="A9" s="200" t="s">
        <v>1086</v>
      </c>
      <c r="B9" s="201">
        <v>142800</v>
      </c>
      <c r="C9" s="201">
        <v>122933</v>
      </c>
      <c r="D9" s="202">
        <f t="shared" si="0"/>
        <v>116.16</v>
      </c>
      <c r="E9" s="203"/>
      <c r="F9" s="204"/>
      <c r="G9" s="205"/>
      <c r="H9" s="204"/>
      <c r="I9" s="204"/>
      <c r="J9" s="204"/>
      <c r="K9" s="204"/>
    </row>
    <row r="10" ht="24.6" customHeight="1" spans="1:11">
      <c r="A10" s="200" t="s">
        <v>1087</v>
      </c>
      <c r="B10" s="201">
        <v>4021</v>
      </c>
      <c r="C10" s="201">
        <v>0</v>
      </c>
      <c r="D10" s="202">
        <v>0</v>
      </c>
      <c r="E10" s="203"/>
      <c r="F10" s="204"/>
      <c r="G10" s="204"/>
      <c r="H10" s="204"/>
      <c r="I10" s="204"/>
      <c r="J10" s="204"/>
      <c r="K10" s="204"/>
    </row>
    <row r="11" ht="24.6" customHeight="1" spans="1:11">
      <c r="A11" s="200" t="s">
        <v>1088</v>
      </c>
      <c r="B11" s="201">
        <v>32942</v>
      </c>
      <c r="C11" s="201">
        <v>45826</v>
      </c>
      <c r="D11" s="202">
        <f t="shared" si="0"/>
        <v>71.88</v>
      </c>
      <c r="E11" s="203"/>
      <c r="F11" s="204"/>
      <c r="G11" s="204"/>
      <c r="H11" s="204"/>
      <c r="I11" s="204"/>
      <c r="J11" s="204"/>
      <c r="K11" s="204"/>
    </row>
    <row r="12" ht="24.6" customHeight="1" spans="1:11">
      <c r="A12" s="200" t="s">
        <v>1089</v>
      </c>
      <c r="B12" s="201">
        <v>0</v>
      </c>
      <c r="C12" s="201">
        <v>0</v>
      </c>
      <c r="D12" s="202">
        <v>0</v>
      </c>
      <c r="E12" s="203"/>
      <c r="F12" s="204"/>
      <c r="G12" s="204"/>
      <c r="H12" s="204"/>
      <c r="I12" s="204"/>
      <c r="J12" s="204"/>
      <c r="K12" s="204"/>
    </row>
    <row r="13" ht="24.6" customHeight="1" spans="1:11">
      <c r="A13" s="200" t="s">
        <v>1090</v>
      </c>
      <c r="B13" s="201">
        <v>25217</v>
      </c>
      <c r="C13" s="201">
        <v>25924</v>
      </c>
      <c r="D13" s="202">
        <f t="shared" si="0"/>
        <v>97.27</v>
      </c>
      <c r="E13" s="203"/>
      <c r="F13" s="204"/>
      <c r="G13" s="204"/>
      <c r="H13" s="204"/>
      <c r="I13" s="204"/>
      <c r="J13" s="204"/>
      <c r="K13" s="204"/>
    </row>
    <row r="14" ht="24.6" customHeight="1" spans="1:11">
      <c r="A14" s="200" t="s">
        <v>1091</v>
      </c>
      <c r="B14" s="201">
        <v>30847</v>
      </c>
      <c r="C14" s="201">
        <v>26889</v>
      </c>
      <c r="D14" s="202">
        <f t="shared" si="0"/>
        <v>114.72</v>
      </c>
      <c r="E14" s="203"/>
      <c r="F14" s="204"/>
      <c r="G14" s="204"/>
      <c r="H14" s="204"/>
      <c r="I14" s="204"/>
      <c r="J14" s="204"/>
      <c r="K14" s="204"/>
    </row>
    <row r="15" ht="24.6" customHeight="1" spans="1:11">
      <c r="A15" s="200" t="s">
        <v>1092</v>
      </c>
      <c r="B15" s="201">
        <v>10589</v>
      </c>
      <c r="C15" s="201">
        <v>10969</v>
      </c>
      <c r="D15" s="202">
        <f t="shared" si="0"/>
        <v>96.54</v>
      </c>
      <c r="E15" s="203"/>
      <c r="F15" s="204"/>
      <c r="G15" s="204"/>
      <c r="H15" s="204"/>
      <c r="I15" s="204"/>
      <c r="J15" s="204"/>
      <c r="K15" s="204"/>
    </row>
    <row r="16" ht="24.6" customHeight="1" spans="1:11">
      <c r="A16" s="200" t="s">
        <v>1093</v>
      </c>
      <c r="B16" s="201">
        <v>0</v>
      </c>
      <c r="C16" s="201">
        <v>0</v>
      </c>
      <c r="D16" s="202">
        <v>0</v>
      </c>
      <c r="E16" s="203"/>
      <c r="F16" s="204"/>
      <c r="G16" s="204"/>
      <c r="H16" s="204"/>
      <c r="I16" s="204"/>
      <c r="J16" s="204"/>
      <c r="K16" s="204"/>
    </row>
    <row r="17" ht="24.6" customHeight="1" spans="1:11">
      <c r="A17" s="200" t="s">
        <v>1094</v>
      </c>
      <c r="B17" s="201">
        <v>0</v>
      </c>
      <c r="C17" s="201">
        <v>0</v>
      </c>
      <c r="D17" s="202">
        <v>0</v>
      </c>
      <c r="E17" s="203"/>
      <c r="F17" s="204"/>
      <c r="G17" s="204"/>
      <c r="H17" s="204"/>
      <c r="I17" s="204"/>
      <c r="J17" s="204"/>
      <c r="K17" s="204"/>
    </row>
    <row r="18" ht="24.6" customHeight="1" spans="1:11">
      <c r="A18" s="200" t="s">
        <v>1095</v>
      </c>
      <c r="B18" s="201">
        <v>11000</v>
      </c>
      <c r="C18" s="201">
        <v>5000</v>
      </c>
      <c r="D18" s="202">
        <f t="shared" si="0"/>
        <v>220</v>
      </c>
      <c r="E18" s="203"/>
      <c r="F18" s="204"/>
      <c r="G18" s="204"/>
      <c r="H18" s="204"/>
      <c r="I18" s="204"/>
      <c r="J18" s="204"/>
      <c r="K18" s="204"/>
    </row>
    <row r="19" ht="24.6" customHeight="1" spans="1:11">
      <c r="A19" s="200" t="s">
        <v>1096</v>
      </c>
      <c r="B19" s="201">
        <v>56833</v>
      </c>
      <c r="C19" s="201">
        <v>113408</v>
      </c>
      <c r="D19" s="202">
        <f t="shared" si="0"/>
        <v>50.11</v>
      </c>
      <c r="E19" s="203"/>
      <c r="F19" s="204"/>
      <c r="G19" s="204"/>
      <c r="H19" s="204"/>
      <c r="I19" s="204"/>
      <c r="J19" s="204"/>
      <c r="K19" s="204"/>
    </row>
    <row r="20" ht="24.6" customHeight="1" spans="1:4">
      <c r="A20" s="206" t="s">
        <v>1097</v>
      </c>
      <c r="B20" s="207">
        <f>SUM(B5:B19)</f>
        <v>456433</v>
      </c>
      <c r="C20" s="207">
        <f>SUM(C5:C19)</f>
        <v>547828</v>
      </c>
      <c r="D20" s="202">
        <f t="shared" si="0"/>
        <v>83.32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7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6"/>
  <sheetViews>
    <sheetView workbookViewId="0">
      <selection activeCell="B5" sqref="B5:B86"/>
    </sheetView>
  </sheetViews>
  <sheetFormatPr defaultColWidth="9" defaultRowHeight="11.25" outlineLevelCol="6"/>
  <cols>
    <col min="1" max="1" width="38.75" style="178" customWidth="1"/>
    <col min="2" max="3" width="14.625" style="179" customWidth="1"/>
    <col min="4" max="4" width="16.25" style="179" customWidth="1"/>
    <col min="5" max="16384" width="9" style="178"/>
  </cols>
  <sheetData>
    <row r="1" ht="18.6" customHeight="1" spans="1:1">
      <c r="A1" s="180" t="s">
        <v>1098</v>
      </c>
    </row>
    <row r="2" ht="24" spans="1:4">
      <c r="A2" s="181" t="s">
        <v>15</v>
      </c>
      <c r="B2" s="182"/>
      <c r="C2" s="182"/>
      <c r="D2" s="182"/>
    </row>
    <row r="3" ht="21" customHeight="1" spans="1:4">
      <c r="A3" s="183"/>
      <c r="D3" s="184" t="s">
        <v>59</v>
      </c>
    </row>
    <row r="4" ht="43.5" customHeight="1" spans="1:4">
      <c r="A4" s="185" t="s">
        <v>60</v>
      </c>
      <c r="B4" s="186" t="s">
        <v>61</v>
      </c>
      <c r="C4" s="60" t="s">
        <v>62</v>
      </c>
      <c r="D4" s="60" t="s">
        <v>63</v>
      </c>
    </row>
    <row r="5" s="177" customFormat="1" ht="18" customHeight="1" spans="1:4">
      <c r="A5" s="187" t="s">
        <v>1082</v>
      </c>
      <c r="B5" s="188">
        <f>SUM(B6:B9)</f>
        <v>32093</v>
      </c>
      <c r="C5" s="188">
        <f>SUM(C6:C9)</f>
        <v>34211</v>
      </c>
      <c r="D5" s="44">
        <f t="shared" ref="D5:D12" si="0">ROUND(B5/C5*100,2)</f>
        <v>93.81</v>
      </c>
    </row>
    <row r="6" ht="18" customHeight="1" spans="1:4">
      <c r="A6" s="189" t="s">
        <v>1099</v>
      </c>
      <c r="B6" s="190">
        <v>19310</v>
      </c>
      <c r="C6" s="190">
        <v>19998</v>
      </c>
      <c r="D6" s="44">
        <f t="shared" si="0"/>
        <v>96.56</v>
      </c>
    </row>
    <row r="7" ht="18" customHeight="1" spans="1:4">
      <c r="A7" s="189" t="s">
        <v>1100</v>
      </c>
      <c r="B7" s="190">
        <v>6898</v>
      </c>
      <c r="C7" s="190">
        <v>7153</v>
      </c>
      <c r="D7" s="44">
        <f t="shared" si="0"/>
        <v>96.44</v>
      </c>
    </row>
    <row r="8" ht="18" customHeight="1" spans="1:4">
      <c r="A8" s="189" t="s">
        <v>1101</v>
      </c>
      <c r="B8" s="190">
        <v>1983</v>
      </c>
      <c r="C8" s="190">
        <v>2067</v>
      </c>
      <c r="D8" s="44">
        <f t="shared" si="0"/>
        <v>95.94</v>
      </c>
    </row>
    <row r="9" ht="18" customHeight="1" spans="1:7">
      <c r="A9" s="189" t="s">
        <v>1102</v>
      </c>
      <c r="B9" s="190">
        <v>3902</v>
      </c>
      <c r="C9" s="190">
        <v>4993</v>
      </c>
      <c r="D9" s="44">
        <f t="shared" si="0"/>
        <v>78.15</v>
      </c>
      <c r="G9" s="191"/>
    </row>
    <row r="10" s="177" customFormat="1" ht="18" customHeight="1" spans="1:4">
      <c r="A10" s="187" t="s">
        <v>1083</v>
      </c>
      <c r="B10" s="188">
        <f>SUM(B11:B20)</f>
        <v>21857</v>
      </c>
      <c r="C10" s="188">
        <f>SUM(C11:C20)</f>
        <v>43331</v>
      </c>
      <c r="D10" s="44">
        <f t="shared" si="0"/>
        <v>50.44</v>
      </c>
    </row>
    <row r="11" ht="18" customHeight="1" spans="1:4">
      <c r="A11" s="189" t="s">
        <v>1103</v>
      </c>
      <c r="B11" s="190">
        <v>733</v>
      </c>
      <c r="C11" s="190">
        <v>1173</v>
      </c>
      <c r="D11" s="44">
        <f t="shared" si="0"/>
        <v>62.49</v>
      </c>
    </row>
    <row r="12" ht="18" customHeight="1" spans="1:4">
      <c r="A12" s="189" t="s">
        <v>1104</v>
      </c>
      <c r="B12" s="190">
        <v>200</v>
      </c>
      <c r="C12" s="190">
        <v>238</v>
      </c>
      <c r="D12" s="44">
        <f t="shared" si="0"/>
        <v>84.03</v>
      </c>
    </row>
    <row r="13" ht="18" customHeight="1" spans="1:4">
      <c r="A13" s="189" t="s">
        <v>1105</v>
      </c>
      <c r="B13" s="190">
        <v>0</v>
      </c>
      <c r="C13" s="190">
        <v>0</v>
      </c>
      <c r="D13" s="44">
        <v>0</v>
      </c>
    </row>
    <row r="14" ht="18" customHeight="1" spans="1:4">
      <c r="A14" s="189" t="s">
        <v>1106</v>
      </c>
      <c r="B14" s="190">
        <v>0</v>
      </c>
      <c r="C14" s="190">
        <v>0</v>
      </c>
      <c r="D14" s="44">
        <v>0</v>
      </c>
    </row>
    <row r="15" ht="18" customHeight="1" spans="1:4">
      <c r="A15" s="189" t="s">
        <v>1107</v>
      </c>
      <c r="B15" s="190">
        <v>0</v>
      </c>
      <c r="C15" s="190">
        <v>0</v>
      </c>
      <c r="D15" s="44">
        <v>0</v>
      </c>
    </row>
    <row r="16" ht="18" customHeight="1" spans="1:4">
      <c r="A16" s="189" t="s">
        <v>1108</v>
      </c>
      <c r="B16" s="190">
        <v>609</v>
      </c>
      <c r="C16" s="190">
        <v>674</v>
      </c>
      <c r="D16" s="44">
        <f t="shared" ref="D16:D20" si="1">ROUND(B16/C16*100,2)</f>
        <v>90.36</v>
      </c>
    </row>
    <row r="17" ht="18" customHeight="1" spans="1:4">
      <c r="A17" s="189" t="s">
        <v>1109</v>
      </c>
      <c r="B17" s="190">
        <v>34</v>
      </c>
      <c r="C17" s="190">
        <v>0</v>
      </c>
      <c r="D17" s="44">
        <v>0</v>
      </c>
    </row>
    <row r="18" ht="18" customHeight="1" spans="1:4">
      <c r="A18" s="189" t="s">
        <v>1110</v>
      </c>
      <c r="B18" s="190">
        <v>1243</v>
      </c>
      <c r="C18" s="190">
        <v>1109</v>
      </c>
      <c r="D18" s="44">
        <f t="shared" si="1"/>
        <v>112.08</v>
      </c>
    </row>
    <row r="19" ht="18" customHeight="1" spans="1:4">
      <c r="A19" s="189" t="s">
        <v>1111</v>
      </c>
      <c r="B19" s="190"/>
      <c r="C19" s="190">
        <v>24</v>
      </c>
      <c r="D19" s="44">
        <f t="shared" si="1"/>
        <v>0</v>
      </c>
    </row>
    <row r="20" ht="18" customHeight="1" spans="1:4">
      <c r="A20" s="189" t="s">
        <v>1112</v>
      </c>
      <c r="B20" s="190">
        <v>19038</v>
      </c>
      <c r="C20" s="190">
        <v>40113</v>
      </c>
      <c r="D20" s="44">
        <f t="shared" si="1"/>
        <v>47.46</v>
      </c>
    </row>
    <row r="21" s="177" customFormat="1" ht="18" customHeight="1" spans="1:4">
      <c r="A21" s="187" t="s">
        <v>1084</v>
      </c>
      <c r="B21" s="192">
        <v>0</v>
      </c>
      <c r="C21" s="192">
        <v>0</v>
      </c>
      <c r="D21" s="44">
        <v>0</v>
      </c>
    </row>
    <row r="22" ht="18" customHeight="1" spans="1:4">
      <c r="A22" s="189" t="s">
        <v>1113</v>
      </c>
      <c r="B22" s="193">
        <v>0</v>
      </c>
      <c r="C22" s="193">
        <v>0</v>
      </c>
      <c r="D22" s="44">
        <v>0</v>
      </c>
    </row>
    <row r="23" ht="18" customHeight="1" spans="1:4">
      <c r="A23" s="189" t="s">
        <v>1114</v>
      </c>
      <c r="B23" s="193">
        <v>0</v>
      </c>
      <c r="C23" s="193">
        <v>0</v>
      </c>
      <c r="D23" s="44">
        <v>0</v>
      </c>
    </row>
    <row r="24" ht="18" customHeight="1" spans="1:4">
      <c r="A24" s="189" t="s">
        <v>1115</v>
      </c>
      <c r="B24" s="193">
        <v>0</v>
      </c>
      <c r="C24" s="193">
        <v>0</v>
      </c>
      <c r="D24" s="44">
        <v>0</v>
      </c>
    </row>
    <row r="25" ht="18" customHeight="1" spans="1:4">
      <c r="A25" s="189" t="s">
        <v>1116</v>
      </c>
      <c r="B25" s="193">
        <v>0</v>
      </c>
      <c r="C25" s="193">
        <v>0</v>
      </c>
      <c r="D25" s="44">
        <v>0</v>
      </c>
    </row>
    <row r="26" ht="18" customHeight="1" spans="1:4">
      <c r="A26" s="189" t="s">
        <v>1117</v>
      </c>
      <c r="B26" s="193">
        <v>0</v>
      </c>
      <c r="C26" s="193">
        <v>0</v>
      </c>
      <c r="D26" s="44">
        <v>0</v>
      </c>
    </row>
    <row r="27" ht="18" customHeight="1" spans="1:4">
      <c r="A27" s="189" t="s">
        <v>1118</v>
      </c>
      <c r="B27" s="193">
        <v>0</v>
      </c>
      <c r="C27" s="193">
        <v>0</v>
      </c>
      <c r="D27" s="44">
        <v>0</v>
      </c>
    </row>
    <row r="28" ht="18" customHeight="1" spans="1:4">
      <c r="A28" s="189" t="s">
        <v>1119</v>
      </c>
      <c r="B28" s="193">
        <v>0</v>
      </c>
      <c r="C28" s="193">
        <v>0</v>
      </c>
      <c r="D28" s="44">
        <v>0</v>
      </c>
    </row>
    <row r="29" s="177" customFormat="1" ht="18" customHeight="1" spans="1:4">
      <c r="A29" s="187" t="s">
        <v>1085</v>
      </c>
      <c r="B29" s="193">
        <v>0</v>
      </c>
      <c r="C29" s="193">
        <v>0</v>
      </c>
      <c r="D29" s="44">
        <v>0</v>
      </c>
    </row>
    <row r="30" ht="18" customHeight="1" spans="1:4">
      <c r="A30" s="189" t="s">
        <v>1113</v>
      </c>
      <c r="B30" s="193">
        <v>0</v>
      </c>
      <c r="C30" s="193">
        <v>0</v>
      </c>
      <c r="D30" s="44">
        <v>0</v>
      </c>
    </row>
    <row r="31" ht="18" customHeight="1" spans="1:4">
      <c r="A31" s="189" t="s">
        <v>1114</v>
      </c>
      <c r="B31" s="193">
        <v>0</v>
      </c>
      <c r="C31" s="193">
        <v>0</v>
      </c>
      <c r="D31" s="44">
        <v>0</v>
      </c>
    </row>
    <row r="32" ht="18" customHeight="1" spans="1:4">
      <c r="A32" s="189" t="s">
        <v>1115</v>
      </c>
      <c r="B32" s="193">
        <v>0</v>
      </c>
      <c r="C32" s="193">
        <v>0</v>
      </c>
      <c r="D32" s="44">
        <v>0</v>
      </c>
    </row>
    <row r="33" ht="18" customHeight="1" spans="1:4">
      <c r="A33" s="189" t="s">
        <v>1117</v>
      </c>
      <c r="B33" s="193">
        <v>0</v>
      </c>
      <c r="C33" s="193">
        <v>0</v>
      </c>
      <c r="D33" s="44">
        <v>0</v>
      </c>
    </row>
    <row r="34" ht="18" customHeight="1" spans="1:4">
      <c r="A34" s="189" t="s">
        <v>1118</v>
      </c>
      <c r="B34" s="193">
        <v>0</v>
      </c>
      <c r="C34" s="193">
        <v>0</v>
      </c>
      <c r="D34" s="44">
        <v>0</v>
      </c>
    </row>
    <row r="35" ht="18" customHeight="1" spans="1:4">
      <c r="A35" s="189" t="s">
        <v>1119</v>
      </c>
      <c r="B35" s="193">
        <v>0</v>
      </c>
      <c r="C35" s="193">
        <v>0</v>
      </c>
      <c r="D35" s="44">
        <v>0</v>
      </c>
    </row>
    <row r="36" s="177" customFormat="1" ht="18" customHeight="1" spans="1:4">
      <c r="A36" s="187" t="s">
        <v>1086</v>
      </c>
      <c r="B36" s="188">
        <f>SUM(B37:B39)</f>
        <v>138219</v>
      </c>
      <c r="C36" s="188">
        <f>SUM(C37:C39)</f>
        <v>122856</v>
      </c>
      <c r="D36" s="44">
        <f>ROUND(B36/C36*100,2)</f>
        <v>112.5</v>
      </c>
    </row>
    <row r="37" ht="18" customHeight="1" spans="1:4">
      <c r="A37" s="189" t="s">
        <v>1120</v>
      </c>
      <c r="B37" s="190">
        <v>125505</v>
      </c>
      <c r="C37" s="190">
        <v>122856</v>
      </c>
      <c r="D37" s="44">
        <f>ROUND(B37/C37*100,2)</f>
        <v>102.16</v>
      </c>
    </row>
    <row r="38" ht="18" customHeight="1" spans="1:4">
      <c r="A38" s="189" t="s">
        <v>1121</v>
      </c>
      <c r="B38" s="190">
        <v>12714</v>
      </c>
      <c r="C38" s="190">
        <v>0</v>
      </c>
      <c r="D38" s="44">
        <v>0</v>
      </c>
    </row>
    <row r="39" ht="18" customHeight="1" spans="1:4">
      <c r="A39" s="189" t="s">
        <v>1122</v>
      </c>
      <c r="B39" s="193">
        <v>0</v>
      </c>
      <c r="C39" s="193">
        <v>0</v>
      </c>
      <c r="D39" s="44">
        <v>0</v>
      </c>
    </row>
    <row r="40" s="177" customFormat="1" ht="18" customHeight="1" spans="1:4">
      <c r="A40" s="187" t="s">
        <v>1087</v>
      </c>
      <c r="B40" s="193">
        <v>0</v>
      </c>
      <c r="C40" s="193">
        <v>0</v>
      </c>
      <c r="D40" s="44">
        <v>0</v>
      </c>
    </row>
    <row r="41" ht="18" customHeight="1" spans="1:4">
      <c r="A41" s="189" t="s">
        <v>1123</v>
      </c>
      <c r="B41" s="193">
        <v>0</v>
      </c>
      <c r="C41" s="193">
        <v>0</v>
      </c>
      <c r="D41" s="44">
        <v>0</v>
      </c>
    </row>
    <row r="42" ht="18" customHeight="1" spans="1:4">
      <c r="A42" s="189" t="s">
        <v>1124</v>
      </c>
      <c r="B42" s="193">
        <v>0</v>
      </c>
      <c r="C42" s="193">
        <v>0</v>
      </c>
      <c r="D42" s="44">
        <v>0</v>
      </c>
    </row>
    <row r="43" s="177" customFormat="1" ht="18" customHeight="1" spans="1:4">
      <c r="A43" s="187" t="s">
        <v>1088</v>
      </c>
      <c r="B43" s="193">
        <v>0</v>
      </c>
      <c r="C43" s="193">
        <v>0</v>
      </c>
      <c r="D43" s="44">
        <v>0</v>
      </c>
    </row>
    <row r="44" ht="18" customHeight="1" spans="1:4">
      <c r="A44" s="189" t="s">
        <v>1125</v>
      </c>
      <c r="B44" s="193">
        <v>0</v>
      </c>
      <c r="C44" s="193">
        <v>0</v>
      </c>
      <c r="D44" s="44">
        <v>0</v>
      </c>
    </row>
    <row r="45" ht="18" customHeight="1" spans="1:4">
      <c r="A45" s="189" t="s">
        <v>1126</v>
      </c>
      <c r="B45" s="193">
        <v>0</v>
      </c>
      <c r="C45" s="193">
        <v>0</v>
      </c>
      <c r="D45" s="44">
        <v>0</v>
      </c>
    </row>
    <row r="46" ht="18" customHeight="1" spans="1:4">
      <c r="A46" s="189" t="s">
        <v>1127</v>
      </c>
      <c r="B46" s="193">
        <v>0</v>
      </c>
      <c r="C46" s="193">
        <v>0</v>
      </c>
      <c r="D46" s="44">
        <v>0</v>
      </c>
    </row>
    <row r="47" s="177" customFormat="1" ht="18" customHeight="1" spans="1:4">
      <c r="A47" s="187" t="s">
        <v>1089</v>
      </c>
      <c r="B47" s="193">
        <v>0</v>
      </c>
      <c r="C47" s="193">
        <v>0</v>
      </c>
      <c r="D47" s="44">
        <v>0</v>
      </c>
    </row>
    <row r="48" ht="18" customHeight="1" spans="1:4">
      <c r="A48" s="189" t="s">
        <v>1128</v>
      </c>
      <c r="B48" s="193">
        <v>0</v>
      </c>
      <c r="C48" s="193">
        <v>0</v>
      </c>
      <c r="D48" s="44">
        <v>0</v>
      </c>
    </row>
    <row r="49" ht="18" customHeight="1" spans="1:4">
      <c r="A49" s="189" t="s">
        <v>1129</v>
      </c>
      <c r="B49" s="193">
        <v>0</v>
      </c>
      <c r="C49" s="193">
        <v>0</v>
      </c>
      <c r="D49" s="44">
        <v>0</v>
      </c>
    </row>
    <row r="50" ht="18" customHeight="1" spans="1:4">
      <c r="A50" s="189" t="s">
        <v>1130</v>
      </c>
      <c r="B50" s="193">
        <v>0</v>
      </c>
      <c r="C50" s="193">
        <v>0</v>
      </c>
      <c r="D50" s="44">
        <v>0</v>
      </c>
    </row>
    <row r="51" ht="18" customHeight="1" spans="1:4">
      <c r="A51" s="189" t="s">
        <v>1131</v>
      </c>
      <c r="B51" s="193">
        <v>0</v>
      </c>
      <c r="C51" s="193">
        <v>0</v>
      </c>
      <c r="D51" s="44">
        <v>0</v>
      </c>
    </row>
    <row r="52" s="177" customFormat="1" ht="18" customHeight="1" spans="1:4">
      <c r="A52" s="187" t="s">
        <v>1090</v>
      </c>
      <c r="B52" s="188">
        <f>SUM(B53:B57)</f>
        <v>10210</v>
      </c>
      <c r="C52" s="188">
        <f>SUM(C53:C57)</f>
        <v>9272</v>
      </c>
      <c r="D52" s="44">
        <f t="shared" ref="D52:D57" si="2">ROUND(B52/C52*100,2)</f>
        <v>110.12</v>
      </c>
    </row>
    <row r="53" ht="18" customHeight="1" spans="1:4">
      <c r="A53" s="189" t="s">
        <v>1132</v>
      </c>
      <c r="B53" s="190">
        <v>2242</v>
      </c>
      <c r="C53" s="190">
        <v>1880</v>
      </c>
      <c r="D53" s="44">
        <f t="shared" si="2"/>
        <v>119.26</v>
      </c>
    </row>
    <row r="54" ht="18" customHeight="1" spans="1:4">
      <c r="A54" s="189" t="s">
        <v>1133</v>
      </c>
      <c r="B54" s="190">
        <v>0</v>
      </c>
      <c r="C54" s="190">
        <v>0</v>
      </c>
      <c r="D54" s="44">
        <v>0</v>
      </c>
    </row>
    <row r="55" ht="18" customHeight="1" spans="1:4">
      <c r="A55" s="189" t="s">
        <v>1134</v>
      </c>
      <c r="B55" s="190">
        <v>0</v>
      </c>
      <c r="C55" s="190">
        <v>0</v>
      </c>
      <c r="D55" s="44">
        <v>0</v>
      </c>
    </row>
    <row r="56" ht="18" customHeight="1" spans="1:4">
      <c r="A56" s="189" t="s">
        <v>1135</v>
      </c>
      <c r="B56" s="190">
        <v>271</v>
      </c>
      <c r="C56" s="190">
        <v>287</v>
      </c>
      <c r="D56" s="44">
        <f t="shared" si="2"/>
        <v>94.43</v>
      </c>
    </row>
    <row r="57" ht="18" customHeight="1" spans="1:4">
      <c r="A57" s="189" t="s">
        <v>1136</v>
      </c>
      <c r="B57" s="190">
        <v>7697</v>
      </c>
      <c r="C57" s="190">
        <v>7105</v>
      </c>
      <c r="D57" s="44">
        <f t="shared" si="2"/>
        <v>108.33</v>
      </c>
    </row>
    <row r="58" s="177" customFormat="1" ht="18" customHeight="1" spans="1:4">
      <c r="A58" s="187" t="s">
        <v>1091</v>
      </c>
      <c r="B58" s="44">
        <v>0</v>
      </c>
      <c r="C58" s="44">
        <v>0</v>
      </c>
      <c r="D58" s="44">
        <v>0</v>
      </c>
    </row>
    <row r="59" ht="18" customHeight="1" spans="1:4">
      <c r="A59" s="189" t="s">
        <v>1137</v>
      </c>
      <c r="B59" s="44">
        <v>0</v>
      </c>
      <c r="C59" s="44">
        <v>0</v>
      </c>
      <c r="D59" s="44">
        <v>0</v>
      </c>
    </row>
    <row r="60" ht="18" customHeight="1" spans="1:4">
      <c r="A60" s="189" t="s">
        <v>1138</v>
      </c>
      <c r="B60" s="44">
        <v>0</v>
      </c>
      <c r="C60" s="44">
        <v>0</v>
      </c>
      <c r="D60" s="44">
        <v>0</v>
      </c>
    </row>
    <row r="61" ht="18" customHeight="1" spans="1:4">
      <c r="A61" s="189" t="s">
        <v>1139</v>
      </c>
      <c r="B61" s="44">
        <v>0</v>
      </c>
      <c r="C61" s="44">
        <v>0</v>
      </c>
      <c r="D61" s="44">
        <v>0</v>
      </c>
    </row>
    <row r="62" s="177" customFormat="1" ht="18" customHeight="1" spans="1:4">
      <c r="A62" s="187" t="s">
        <v>1092</v>
      </c>
      <c r="B62" s="44">
        <v>0</v>
      </c>
      <c r="C62" s="44">
        <v>0</v>
      </c>
      <c r="D62" s="44">
        <v>0</v>
      </c>
    </row>
    <row r="63" ht="18" customHeight="1" spans="1:4">
      <c r="A63" s="189" t="s">
        <v>1140</v>
      </c>
      <c r="B63" s="44">
        <v>0</v>
      </c>
      <c r="C63" s="44">
        <v>0</v>
      </c>
      <c r="D63" s="44">
        <v>0</v>
      </c>
    </row>
    <row r="64" ht="18" customHeight="1" spans="1:4">
      <c r="A64" s="189" t="s">
        <v>1141</v>
      </c>
      <c r="B64" s="44">
        <v>0</v>
      </c>
      <c r="C64" s="44">
        <v>0</v>
      </c>
      <c r="D64" s="44">
        <v>0</v>
      </c>
    </row>
    <row r="65" ht="18" customHeight="1" spans="1:4">
      <c r="A65" s="189" t="s">
        <v>1142</v>
      </c>
      <c r="B65" s="44">
        <v>0</v>
      </c>
      <c r="C65" s="44">
        <v>0</v>
      </c>
      <c r="D65" s="44">
        <v>0</v>
      </c>
    </row>
    <row r="66" ht="18" customHeight="1" spans="1:4">
      <c r="A66" s="189" t="s">
        <v>1143</v>
      </c>
      <c r="B66" s="44">
        <v>0</v>
      </c>
      <c r="C66" s="44">
        <v>0</v>
      </c>
      <c r="D66" s="44">
        <v>0</v>
      </c>
    </row>
    <row r="67" s="177" customFormat="1" ht="18" customHeight="1" spans="1:4">
      <c r="A67" s="187" t="s">
        <v>1093</v>
      </c>
      <c r="B67" s="44">
        <v>0</v>
      </c>
      <c r="C67" s="44">
        <v>0</v>
      </c>
      <c r="D67" s="44">
        <v>0</v>
      </c>
    </row>
    <row r="68" ht="18" customHeight="1" spans="1:4">
      <c r="A68" s="189" t="s">
        <v>1144</v>
      </c>
      <c r="B68" s="44">
        <v>0</v>
      </c>
      <c r="C68" s="44">
        <v>0</v>
      </c>
      <c r="D68" s="44">
        <v>0</v>
      </c>
    </row>
    <row r="69" ht="18" customHeight="1" spans="1:4">
      <c r="A69" s="189" t="s">
        <v>1145</v>
      </c>
      <c r="B69" s="44">
        <v>0</v>
      </c>
      <c r="C69" s="44">
        <v>0</v>
      </c>
      <c r="D69" s="44">
        <v>0</v>
      </c>
    </row>
    <row r="70" s="177" customFormat="1" ht="18" customHeight="1" spans="1:4">
      <c r="A70" s="187" t="s">
        <v>1094</v>
      </c>
      <c r="B70" s="44">
        <v>0</v>
      </c>
      <c r="C70" s="44">
        <v>0</v>
      </c>
      <c r="D70" s="44">
        <v>0</v>
      </c>
    </row>
    <row r="71" ht="18" customHeight="1" spans="1:4">
      <c r="A71" s="189" t="s">
        <v>1146</v>
      </c>
      <c r="B71" s="44">
        <v>0</v>
      </c>
      <c r="C71" s="44">
        <v>0</v>
      </c>
      <c r="D71" s="44">
        <v>0</v>
      </c>
    </row>
    <row r="72" ht="18" customHeight="1" spans="1:4">
      <c r="A72" s="189" t="s">
        <v>1147</v>
      </c>
      <c r="B72" s="44">
        <v>0</v>
      </c>
      <c r="C72" s="44">
        <v>0</v>
      </c>
      <c r="D72" s="44">
        <v>0</v>
      </c>
    </row>
    <row r="73" ht="18" customHeight="1" spans="1:4">
      <c r="A73" s="189" t="s">
        <v>1148</v>
      </c>
      <c r="B73" s="44">
        <v>0</v>
      </c>
      <c r="C73" s="44">
        <v>0</v>
      </c>
      <c r="D73" s="44">
        <v>0</v>
      </c>
    </row>
    <row r="74" ht="18" customHeight="1" spans="1:4">
      <c r="A74" s="189" t="s">
        <v>1149</v>
      </c>
      <c r="B74" s="44">
        <v>0</v>
      </c>
      <c r="C74" s="44">
        <v>0</v>
      </c>
      <c r="D74" s="44">
        <v>0</v>
      </c>
    </row>
    <row r="75" ht="18" customHeight="1" spans="1:4">
      <c r="A75" s="189" t="s">
        <v>1150</v>
      </c>
      <c r="B75" s="44">
        <v>0</v>
      </c>
      <c r="C75" s="44">
        <v>0</v>
      </c>
      <c r="D75" s="44">
        <v>0</v>
      </c>
    </row>
    <row r="76" ht="18" customHeight="1" spans="1:4">
      <c r="A76" s="189" t="s">
        <v>1151</v>
      </c>
      <c r="B76" s="44">
        <v>0</v>
      </c>
      <c r="C76" s="44">
        <v>0</v>
      </c>
      <c r="D76" s="44">
        <v>0</v>
      </c>
    </row>
    <row r="77" s="177" customFormat="1" ht="18" customHeight="1" spans="1:4">
      <c r="A77" s="187" t="s">
        <v>1095</v>
      </c>
      <c r="B77" s="44">
        <v>0</v>
      </c>
      <c r="C77" s="44">
        <v>0</v>
      </c>
      <c r="D77" s="44">
        <v>0</v>
      </c>
    </row>
    <row r="78" ht="18" customHeight="1" spans="1:4">
      <c r="A78" s="189" t="s">
        <v>1152</v>
      </c>
      <c r="B78" s="44">
        <v>0</v>
      </c>
      <c r="C78" s="44">
        <v>0</v>
      </c>
      <c r="D78" s="44">
        <v>0</v>
      </c>
    </row>
    <row r="79" ht="18" customHeight="1" spans="1:4">
      <c r="A79" s="189" t="s">
        <v>1153</v>
      </c>
      <c r="B79" s="44">
        <v>0</v>
      </c>
      <c r="C79" s="44">
        <v>0</v>
      </c>
      <c r="D79" s="44">
        <v>0</v>
      </c>
    </row>
    <row r="80" s="177" customFormat="1" ht="18" customHeight="1" spans="1:4">
      <c r="A80" s="187" t="s">
        <v>1096</v>
      </c>
      <c r="B80" s="44">
        <v>0</v>
      </c>
      <c r="C80" s="44">
        <v>0</v>
      </c>
      <c r="D80" s="44">
        <v>0</v>
      </c>
    </row>
    <row r="81" ht="18" customHeight="1" spans="1:4">
      <c r="A81" s="189" t="s">
        <v>1154</v>
      </c>
      <c r="B81" s="44">
        <v>0</v>
      </c>
      <c r="C81" s="44">
        <v>0</v>
      </c>
      <c r="D81" s="44">
        <v>0</v>
      </c>
    </row>
    <row r="82" ht="18" customHeight="1" spans="1:4">
      <c r="A82" s="189" t="s">
        <v>1155</v>
      </c>
      <c r="B82" s="44">
        <v>0</v>
      </c>
      <c r="C82" s="44">
        <v>0</v>
      </c>
      <c r="D82" s="44">
        <v>0</v>
      </c>
    </row>
    <row r="83" ht="18" customHeight="1" spans="1:4">
      <c r="A83" s="189" t="s">
        <v>1156</v>
      </c>
      <c r="B83" s="44">
        <v>0</v>
      </c>
      <c r="C83" s="44">
        <v>0</v>
      </c>
      <c r="D83" s="44">
        <v>0</v>
      </c>
    </row>
    <row r="84" ht="18" customHeight="1" spans="1:4">
      <c r="A84" s="189" t="s">
        <v>1157</v>
      </c>
      <c r="B84" s="44">
        <v>0</v>
      </c>
      <c r="C84" s="44">
        <v>0</v>
      </c>
      <c r="D84" s="44">
        <v>0</v>
      </c>
    </row>
    <row r="85" ht="18" customHeight="1" spans="1:4">
      <c r="A85" s="189" t="s">
        <v>1158</v>
      </c>
      <c r="B85" s="44">
        <v>0</v>
      </c>
      <c r="C85" s="44">
        <v>0</v>
      </c>
      <c r="D85" s="44">
        <v>0</v>
      </c>
    </row>
    <row r="86" ht="18" customHeight="1" spans="1:4">
      <c r="A86" s="194" t="s">
        <v>1097</v>
      </c>
      <c r="B86" s="195">
        <f>B5+B10+B36+B52</f>
        <v>202379</v>
      </c>
      <c r="C86" s="195">
        <f>C5+C10+C36+C52</f>
        <v>209670</v>
      </c>
      <c r="D86" s="44">
        <f>ROUND(B86/C86*100,2)</f>
        <v>96.52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7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1"/>
  <sheetViews>
    <sheetView workbookViewId="0">
      <selection activeCell="B12" sqref="B12"/>
    </sheetView>
  </sheetViews>
  <sheetFormatPr defaultColWidth="9" defaultRowHeight="14.25" outlineLevelCol="3"/>
  <cols>
    <col min="1" max="1" width="62.75" customWidth="1"/>
    <col min="2" max="2" width="22.875" customWidth="1"/>
    <col min="3" max="3" width="108.5" customWidth="1"/>
  </cols>
  <sheetData>
    <row r="1" ht="16.5" customHeight="1" spans="1:1">
      <c r="A1" s="86" t="s">
        <v>1159</v>
      </c>
    </row>
    <row r="2" ht="29.1" customHeight="1" spans="1:2">
      <c r="A2" s="156" t="s">
        <v>17</v>
      </c>
      <c r="B2" s="156"/>
    </row>
    <row r="3" ht="19.5" customHeight="1" spans="1:2">
      <c r="A3" s="167"/>
      <c r="B3" s="91" t="s">
        <v>1160</v>
      </c>
    </row>
    <row r="4" ht="18" customHeight="1" spans="1:2">
      <c r="A4" s="168" t="s">
        <v>60</v>
      </c>
      <c r="B4" s="93" t="s">
        <v>1161</v>
      </c>
    </row>
    <row r="5" ht="18" customHeight="1" spans="1:2">
      <c r="A5" s="169" t="s">
        <v>1162</v>
      </c>
      <c r="B5" s="169">
        <v>0</v>
      </c>
    </row>
    <row r="6" ht="18" customHeight="1" spans="1:2">
      <c r="A6" s="170" t="s">
        <v>1163</v>
      </c>
      <c r="B6" s="171">
        <v>0</v>
      </c>
    </row>
    <row r="7" ht="18" customHeight="1" spans="1:2">
      <c r="A7" s="170" t="s">
        <v>1164</v>
      </c>
      <c r="B7" s="171">
        <v>0</v>
      </c>
    </row>
    <row r="8" ht="18" customHeight="1" spans="1:2">
      <c r="A8" s="170" t="s">
        <v>1165</v>
      </c>
      <c r="B8" s="171">
        <v>0</v>
      </c>
    </row>
    <row r="9" ht="18" customHeight="1" spans="1:2">
      <c r="A9" s="170" t="s">
        <v>1166</v>
      </c>
      <c r="B9" s="171">
        <v>0</v>
      </c>
    </row>
    <row r="10" ht="18" customHeight="1" spans="1:2">
      <c r="A10" s="170" t="s">
        <v>1167</v>
      </c>
      <c r="B10" s="171">
        <v>0</v>
      </c>
    </row>
    <row r="11" ht="18" customHeight="1" spans="1:2">
      <c r="A11" s="169" t="s">
        <v>1168</v>
      </c>
      <c r="B11" s="169">
        <f>SUM(B12:B44)</f>
        <v>13508</v>
      </c>
    </row>
    <row r="12" ht="18" customHeight="1" spans="1:2">
      <c r="A12" s="170" t="s">
        <v>1169</v>
      </c>
      <c r="B12" s="171">
        <v>7193</v>
      </c>
    </row>
    <row r="13" ht="18" customHeight="1" spans="1:2">
      <c r="A13" s="170" t="s">
        <v>1170</v>
      </c>
      <c r="B13" s="171">
        <v>6015</v>
      </c>
    </row>
    <row r="14" ht="18" customHeight="1" spans="1:2">
      <c r="A14" s="170" t="s">
        <v>1171</v>
      </c>
      <c r="B14" s="171">
        <v>0</v>
      </c>
    </row>
    <row r="15" ht="18" customHeight="1" spans="1:2">
      <c r="A15" s="170" t="s">
        <v>1172</v>
      </c>
      <c r="B15" s="171">
        <v>0</v>
      </c>
    </row>
    <row r="16" ht="18" customHeight="1" spans="1:2">
      <c r="A16" s="170" t="s">
        <v>1173</v>
      </c>
      <c r="B16" s="171">
        <v>0</v>
      </c>
    </row>
    <row r="17" ht="18" customHeight="1" spans="1:2">
      <c r="A17" s="170" t="s">
        <v>1174</v>
      </c>
      <c r="B17" s="171">
        <v>0</v>
      </c>
    </row>
    <row r="18" ht="18" customHeight="1" spans="1:2">
      <c r="A18" s="170" t="s">
        <v>1175</v>
      </c>
      <c r="B18" s="171">
        <v>0</v>
      </c>
    </row>
    <row r="19" ht="18" customHeight="1" spans="1:2">
      <c r="A19" s="170" t="s">
        <v>1176</v>
      </c>
      <c r="B19" s="171">
        <v>0</v>
      </c>
    </row>
    <row r="20" ht="18" customHeight="1" spans="1:2">
      <c r="A20" s="170" t="s">
        <v>1177</v>
      </c>
      <c r="B20" s="171">
        <v>0</v>
      </c>
    </row>
    <row r="21" ht="18" customHeight="1" spans="1:2">
      <c r="A21" s="170" t="s">
        <v>1178</v>
      </c>
      <c r="B21" s="171">
        <v>0</v>
      </c>
    </row>
    <row r="22" ht="18" customHeight="1" spans="1:2">
      <c r="A22" s="170" t="s">
        <v>1179</v>
      </c>
      <c r="B22" s="171">
        <v>300</v>
      </c>
    </row>
    <row r="23" ht="18" customHeight="1" spans="1:2">
      <c r="A23" s="170" t="s">
        <v>1180</v>
      </c>
      <c r="B23" s="171">
        <v>0</v>
      </c>
    </row>
    <row r="24" ht="18" customHeight="1" spans="1:2">
      <c r="A24" s="170" t="s">
        <v>1181</v>
      </c>
      <c r="B24" s="171">
        <v>0</v>
      </c>
    </row>
    <row r="25" ht="18" customHeight="1" spans="1:2">
      <c r="A25" s="170" t="s">
        <v>1182</v>
      </c>
      <c r="B25" s="171">
        <v>0</v>
      </c>
    </row>
    <row r="26" ht="18" customHeight="1" spans="1:2">
      <c r="A26" s="170" t="s">
        <v>1183</v>
      </c>
      <c r="B26" s="171">
        <v>0</v>
      </c>
    </row>
    <row r="27" ht="18" customHeight="1" spans="1:2">
      <c r="A27" s="172" t="s">
        <v>1184</v>
      </c>
      <c r="B27" s="171">
        <v>0</v>
      </c>
    </row>
    <row r="28" ht="18" customHeight="1" spans="1:2">
      <c r="A28" s="170" t="s">
        <v>1185</v>
      </c>
      <c r="B28" s="171">
        <v>0</v>
      </c>
    </row>
    <row r="29" ht="18" customHeight="1" spans="1:2">
      <c r="A29" s="170" t="s">
        <v>1186</v>
      </c>
      <c r="B29" s="171">
        <v>0</v>
      </c>
    </row>
    <row r="30" ht="18" customHeight="1" spans="1:2">
      <c r="A30" s="170" t="s">
        <v>1187</v>
      </c>
      <c r="B30" s="171">
        <v>0</v>
      </c>
    </row>
    <row r="31" ht="18" customHeight="1" spans="1:2">
      <c r="A31" s="170" t="s">
        <v>1188</v>
      </c>
      <c r="B31" s="171">
        <v>0</v>
      </c>
    </row>
    <row r="32" ht="18" customHeight="1" spans="1:2">
      <c r="A32" s="170" t="s">
        <v>1189</v>
      </c>
      <c r="B32" s="171">
        <v>0</v>
      </c>
    </row>
    <row r="33" ht="18" customHeight="1" spans="1:2">
      <c r="A33" s="170" t="s">
        <v>1190</v>
      </c>
      <c r="B33" s="171">
        <v>0</v>
      </c>
    </row>
    <row r="34" ht="18" customHeight="1" spans="1:2">
      <c r="A34" s="170" t="s">
        <v>1191</v>
      </c>
      <c r="B34" s="171">
        <v>0</v>
      </c>
    </row>
    <row r="35" ht="18" customHeight="1" spans="1:2">
      <c r="A35" s="170" t="s">
        <v>1192</v>
      </c>
      <c r="B35" s="171">
        <v>0</v>
      </c>
    </row>
    <row r="36" ht="18" customHeight="1" spans="1:2">
      <c r="A36" s="170" t="s">
        <v>1193</v>
      </c>
      <c r="B36" s="171">
        <v>0</v>
      </c>
    </row>
    <row r="37" ht="18" customHeight="1" spans="1:2">
      <c r="A37" s="170" t="s">
        <v>1194</v>
      </c>
      <c r="B37" s="171">
        <v>0</v>
      </c>
    </row>
    <row r="38" ht="18" customHeight="1" spans="1:2">
      <c r="A38" s="170" t="s">
        <v>1195</v>
      </c>
      <c r="B38" s="171">
        <v>0</v>
      </c>
    </row>
    <row r="39" ht="18" customHeight="1" spans="1:2">
      <c r="A39" s="170" t="s">
        <v>1196</v>
      </c>
      <c r="B39" s="171">
        <v>0</v>
      </c>
    </row>
    <row r="40" ht="18" customHeight="1" spans="1:2">
      <c r="A40" s="170" t="s">
        <v>1197</v>
      </c>
      <c r="B40" s="171">
        <v>0</v>
      </c>
    </row>
    <row r="41" ht="18" customHeight="1" spans="1:2">
      <c r="A41" s="170" t="s">
        <v>1198</v>
      </c>
      <c r="B41" s="171">
        <v>0</v>
      </c>
    </row>
    <row r="42" ht="18" customHeight="1" spans="1:2">
      <c r="A42" s="172" t="s">
        <v>1199</v>
      </c>
      <c r="B42" s="171">
        <v>0</v>
      </c>
    </row>
    <row r="43" ht="18" customHeight="1" spans="1:2">
      <c r="A43" s="170" t="s">
        <v>1200</v>
      </c>
      <c r="B43" s="171">
        <v>0</v>
      </c>
    </row>
    <row r="44" ht="18" customHeight="1" spans="1:2">
      <c r="A44" s="170" t="s">
        <v>1201</v>
      </c>
      <c r="B44" s="171">
        <v>0</v>
      </c>
    </row>
    <row r="45" ht="18" customHeight="1" spans="1:2">
      <c r="A45" s="169" t="s">
        <v>1202</v>
      </c>
      <c r="B45" s="169">
        <f>B64</f>
        <v>8200</v>
      </c>
    </row>
    <row r="46" ht="18" customHeight="1" spans="1:2">
      <c r="A46" s="170" t="s">
        <v>1203</v>
      </c>
      <c r="B46" s="171">
        <v>0</v>
      </c>
    </row>
    <row r="47" ht="18" customHeight="1" spans="1:2">
      <c r="A47" s="170" t="s">
        <v>1204</v>
      </c>
      <c r="B47" s="171">
        <v>0</v>
      </c>
    </row>
    <row r="48" ht="18" customHeight="1" spans="1:2">
      <c r="A48" s="170" t="s">
        <v>1205</v>
      </c>
      <c r="B48" s="171">
        <v>0</v>
      </c>
    </row>
    <row r="49" ht="18" customHeight="1" spans="1:2">
      <c r="A49" s="170" t="s">
        <v>1206</v>
      </c>
      <c r="B49" s="171">
        <v>0</v>
      </c>
    </row>
    <row r="50" ht="18" customHeight="1" spans="1:2">
      <c r="A50" s="170" t="s">
        <v>1207</v>
      </c>
      <c r="B50" s="171">
        <v>0</v>
      </c>
    </row>
    <row r="51" ht="18" customHeight="1" spans="1:2">
      <c r="A51" s="170" t="s">
        <v>1208</v>
      </c>
      <c r="B51" s="171">
        <v>0</v>
      </c>
    </row>
    <row r="52" ht="18" customHeight="1" spans="1:2">
      <c r="A52" s="170" t="s">
        <v>1209</v>
      </c>
      <c r="B52" s="171">
        <v>0</v>
      </c>
    </row>
    <row r="53" ht="18" customHeight="1" spans="1:2">
      <c r="A53" s="170" t="s">
        <v>1210</v>
      </c>
      <c r="B53" s="171">
        <v>0</v>
      </c>
    </row>
    <row r="54" ht="18" customHeight="1" spans="1:2">
      <c r="A54" s="170" t="s">
        <v>1211</v>
      </c>
      <c r="B54" s="171">
        <v>0</v>
      </c>
    </row>
    <row r="55" ht="18" customHeight="1" spans="1:2">
      <c r="A55" s="170" t="s">
        <v>1212</v>
      </c>
      <c r="B55" s="171">
        <v>0</v>
      </c>
    </row>
    <row r="56" ht="18" customHeight="1" spans="1:2">
      <c r="A56" s="170" t="s">
        <v>1213</v>
      </c>
      <c r="B56" s="171">
        <v>0</v>
      </c>
    </row>
    <row r="57" ht="18" customHeight="1" spans="1:4">
      <c r="A57" s="170" t="s">
        <v>1214</v>
      </c>
      <c r="B57" s="171">
        <v>0</v>
      </c>
      <c r="D57" s="173"/>
    </row>
    <row r="58" ht="18" customHeight="1" spans="1:2">
      <c r="A58" s="170" t="s">
        <v>1215</v>
      </c>
      <c r="B58" s="171">
        <v>0</v>
      </c>
    </row>
    <row r="59" ht="18" customHeight="1" spans="1:2">
      <c r="A59" s="170" t="s">
        <v>1216</v>
      </c>
      <c r="B59" s="171">
        <v>0</v>
      </c>
    </row>
    <row r="60" ht="18" customHeight="1" spans="1:2">
      <c r="A60" s="170" t="s">
        <v>1217</v>
      </c>
      <c r="B60" s="171">
        <v>0</v>
      </c>
    </row>
    <row r="61" ht="18" customHeight="1" spans="1:2">
      <c r="A61" s="170" t="s">
        <v>1218</v>
      </c>
      <c r="B61" s="171">
        <v>0</v>
      </c>
    </row>
    <row r="62" ht="18" customHeight="1" spans="1:2">
      <c r="A62" s="170" t="s">
        <v>1219</v>
      </c>
      <c r="B62" s="171">
        <v>0</v>
      </c>
    </row>
    <row r="63" ht="18" customHeight="1" spans="1:2">
      <c r="A63" s="170" t="s">
        <v>1220</v>
      </c>
      <c r="B63" s="171">
        <v>0</v>
      </c>
    </row>
    <row r="64" ht="18" customHeight="1" spans="1:2">
      <c r="A64" s="170" t="s">
        <v>1221</v>
      </c>
      <c r="B64" s="171">
        <v>8200</v>
      </c>
    </row>
    <row r="65" ht="34" customHeight="1" spans="1:3">
      <c r="A65" s="102" t="s">
        <v>1222</v>
      </c>
      <c r="B65" s="174">
        <v>1000</v>
      </c>
      <c r="C65" s="173"/>
    </row>
    <row r="66" ht="34" customHeight="1" spans="1:3">
      <c r="A66" s="102" t="s">
        <v>1223</v>
      </c>
      <c r="B66" s="174">
        <v>110</v>
      </c>
      <c r="C66" s="173"/>
    </row>
    <row r="67" ht="34" customHeight="1" spans="1:3">
      <c r="A67" s="102" t="s">
        <v>1224</v>
      </c>
      <c r="B67" s="174">
        <v>35</v>
      </c>
      <c r="C67" s="173"/>
    </row>
    <row r="68" ht="34" customHeight="1" spans="1:3">
      <c r="A68" s="102" t="s">
        <v>1225</v>
      </c>
      <c r="B68" s="174">
        <v>35</v>
      </c>
      <c r="C68" s="173"/>
    </row>
    <row r="69" ht="34" customHeight="1" spans="1:3">
      <c r="A69" s="102" t="s">
        <v>1226</v>
      </c>
      <c r="B69" s="174">
        <v>700</v>
      </c>
      <c r="C69" s="173"/>
    </row>
    <row r="70" ht="34" customHeight="1" spans="1:3">
      <c r="A70" s="102" t="s">
        <v>1227</v>
      </c>
      <c r="B70" s="174">
        <v>660</v>
      </c>
      <c r="C70" s="173"/>
    </row>
    <row r="71" ht="34" customHeight="1" spans="1:3">
      <c r="A71" s="102" t="s">
        <v>1228</v>
      </c>
      <c r="B71" s="174">
        <v>3000</v>
      </c>
      <c r="C71" s="173"/>
    </row>
    <row r="72" ht="34" customHeight="1" spans="1:3">
      <c r="A72" s="102" t="s">
        <v>1229</v>
      </c>
      <c r="B72" s="174">
        <v>630</v>
      </c>
      <c r="C72" s="173"/>
    </row>
    <row r="73" ht="34" customHeight="1" spans="1:3">
      <c r="A73" s="102" t="s">
        <v>1230</v>
      </c>
      <c r="B73" s="174">
        <v>450</v>
      </c>
      <c r="C73" s="173"/>
    </row>
    <row r="74" ht="34" customHeight="1" spans="1:3">
      <c r="A74" s="102" t="s">
        <v>1231</v>
      </c>
      <c r="B74" s="174">
        <v>30</v>
      </c>
      <c r="C74" s="173"/>
    </row>
    <row r="75" ht="34" customHeight="1" spans="1:3">
      <c r="A75" s="102" t="s">
        <v>1232</v>
      </c>
      <c r="B75" s="174">
        <v>41</v>
      </c>
      <c r="C75" s="173"/>
    </row>
    <row r="76" ht="34" customHeight="1" spans="1:3">
      <c r="A76" s="102" t="s">
        <v>1233</v>
      </c>
      <c r="B76" s="174">
        <v>1000</v>
      </c>
      <c r="C76" s="173"/>
    </row>
    <row r="77" ht="34" customHeight="1" spans="1:3">
      <c r="A77" s="102" t="s">
        <v>1234</v>
      </c>
      <c r="B77" s="174">
        <v>200</v>
      </c>
      <c r="C77" s="173"/>
    </row>
    <row r="78" ht="34" customHeight="1" spans="1:3">
      <c r="A78" s="102" t="s">
        <v>1235</v>
      </c>
      <c r="B78" s="174">
        <v>10</v>
      </c>
      <c r="C78" s="173"/>
    </row>
    <row r="79" ht="34" customHeight="1" spans="1:3">
      <c r="A79" s="102" t="s">
        <v>1236</v>
      </c>
      <c r="B79" s="174">
        <v>299</v>
      </c>
      <c r="C79" s="173"/>
    </row>
    <row r="80" ht="18" customHeight="1" spans="1:2">
      <c r="A80" s="175" t="s">
        <v>1097</v>
      </c>
      <c r="B80" s="104">
        <f>B5+B11+B45</f>
        <v>21708</v>
      </c>
    </row>
    <row r="81" ht="43.5" customHeight="1" spans="1:2">
      <c r="A81" s="176" t="s">
        <v>1237</v>
      </c>
      <c r="B81" s="176"/>
    </row>
  </sheetData>
  <mergeCells count="2">
    <mergeCell ref="A2:B2"/>
    <mergeCell ref="A81:B81"/>
  </mergeCells>
  <pageMargins left="0.707638888888889" right="0.707638888888889" top="0.747916666666667" bottom="0.747916666666667" header="0.313888888888889" footer="0.313888888888889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showZeros="0" workbookViewId="0">
      <selection activeCell="J15" sqref="J15"/>
    </sheetView>
  </sheetViews>
  <sheetFormatPr defaultColWidth="9" defaultRowHeight="14.25" outlineLevelCol="4"/>
  <cols>
    <col min="1" max="1" width="16" style="155" customWidth="1"/>
    <col min="2" max="5" width="15.125" style="155" customWidth="1"/>
    <col min="6" max="16384" width="9" style="155"/>
  </cols>
  <sheetData>
    <row r="1" s="87" customFormat="1" ht="17.25" customHeight="1" spans="1:1">
      <c r="A1" s="86" t="s">
        <v>1238</v>
      </c>
    </row>
    <row r="2" ht="33.75" customHeight="1" spans="1:5">
      <c r="A2" s="156" t="s">
        <v>19</v>
      </c>
      <c r="B2" s="156"/>
      <c r="C2" s="156"/>
      <c r="D2" s="156"/>
      <c r="E2" s="156"/>
    </row>
    <row r="3" ht="21" customHeight="1" spans="1:5">
      <c r="A3" s="157"/>
      <c r="B3" s="157"/>
      <c r="C3" s="157"/>
      <c r="D3" s="157"/>
      <c r="E3" s="158" t="s">
        <v>59</v>
      </c>
    </row>
    <row r="4" ht="24" customHeight="1" spans="1:5">
      <c r="A4" s="159" t="s">
        <v>1239</v>
      </c>
      <c r="B4" s="159" t="s">
        <v>1240</v>
      </c>
      <c r="C4" s="159" t="s">
        <v>1241</v>
      </c>
      <c r="D4" s="159" t="s">
        <v>1242</v>
      </c>
      <c r="E4" s="159" t="s">
        <v>1243</v>
      </c>
    </row>
    <row r="5" ht="24" customHeight="1" spans="1:5">
      <c r="A5" s="95" t="s">
        <v>1244</v>
      </c>
      <c r="B5" s="160">
        <f>C5+D5+E5</f>
        <v>586</v>
      </c>
      <c r="C5" s="161" t="s">
        <v>1245</v>
      </c>
      <c r="D5" s="162">
        <v>412</v>
      </c>
      <c r="E5" s="162">
        <v>174</v>
      </c>
    </row>
    <row r="6" ht="24" customHeight="1" spans="1:5">
      <c r="A6" s="95" t="s">
        <v>1246</v>
      </c>
      <c r="B6" s="160">
        <f t="shared" ref="B6:B26" si="0">C6+D6+E6</f>
        <v>1219</v>
      </c>
      <c r="C6" s="161" t="s">
        <v>1245</v>
      </c>
      <c r="D6" s="162">
        <v>957</v>
      </c>
      <c r="E6" s="162">
        <v>262</v>
      </c>
    </row>
    <row r="7" ht="24" customHeight="1" spans="1:5">
      <c r="A7" s="95" t="s">
        <v>1247</v>
      </c>
      <c r="B7" s="160">
        <f t="shared" si="0"/>
        <v>1109</v>
      </c>
      <c r="C7" s="161" t="s">
        <v>1245</v>
      </c>
      <c r="D7" s="162">
        <v>838</v>
      </c>
      <c r="E7" s="162">
        <v>271</v>
      </c>
    </row>
    <row r="8" ht="24" customHeight="1" spans="1:5">
      <c r="A8" s="95" t="s">
        <v>1248</v>
      </c>
      <c r="B8" s="160">
        <f t="shared" si="0"/>
        <v>1220</v>
      </c>
      <c r="C8" s="161" t="s">
        <v>1245</v>
      </c>
      <c r="D8" s="162">
        <v>777</v>
      </c>
      <c r="E8" s="162">
        <v>443</v>
      </c>
    </row>
    <row r="9" ht="24" customHeight="1" spans="1:5">
      <c r="A9" s="95" t="s">
        <v>1249</v>
      </c>
      <c r="B9" s="160">
        <f t="shared" si="0"/>
        <v>958</v>
      </c>
      <c r="C9" s="161" t="s">
        <v>1245</v>
      </c>
      <c r="D9" s="162">
        <v>612</v>
      </c>
      <c r="E9" s="162">
        <v>346</v>
      </c>
    </row>
    <row r="10" ht="24" customHeight="1" spans="1:5">
      <c r="A10" s="95" t="s">
        <v>1250</v>
      </c>
      <c r="B10" s="160">
        <f t="shared" si="0"/>
        <v>2080</v>
      </c>
      <c r="C10" s="161" t="s">
        <v>1245</v>
      </c>
      <c r="D10" s="162">
        <v>965</v>
      </c>
      <c r="E10" s="162">
        <v>1115</v>
      </c>
    </row>
    <row r="11" ht="24" customHeight="1" spans="1:5">
      <c r="A11" s="95" t="s">
        <v>1251</v>
      </c>
      <c r="B11" s="160">
        <f t="shared" si="0"/>
        <v>800</v>
      </c>
      <c r="C11" s="161" t="s">
        <v>1245</v>
      </c>
      <c r="D11" s="162">
        <v>632</v>
      </c>
      <c r="E11" s="162">
        <v>168</v>
      </c>
    </row>
    <row r="12" ht="24" customHeight="1" spans="1:5">
      <c r="A12" s="95" t="s">
        <v>1252</v>
      </c>
      <c r="B12" s="160">
        <f t="shared" si="0"/>
        <v>704</v>
      </c>
      <c r="C12" s="161" t="s">
        <v>1245</v>
      </c>
      <c r="D12" s="162">
        <v>484</v>
      </c>
      <c r="E12" s="162">
        <v>220</v>
      </c>
    </row>
    <row r="13" ht="24" customHeight="1" spans="1:5">
      <c r="A13" s="95" t="s">
        <v>1253</v>
      </c>
      <c r="B13" s="160">
        <f t="shared" si="0"/>
        <v>1153</v>
      </c>
      <c r="C13" s="161" t="s">
        <v>1245</v>
      </c>
      <c r="D13" s="162">
        <v>633</v>
      </c>
      <c r="E13" s="162">
        <v>520</v>
      </c>
    </row>
    <row r="14" ht="24" customHeight="1" spans="1:5">
      <c r="A14" s="95" t="s">
        <v>1254</v>
      </c>
      <c r="B14" s="160">
        <f t="shared" si="0"/>
        <v>1289</v>
      </c>
      <c r="C14" s="161" t="s">
        <v>1245</v>
      </c>
      <c r="D14" s="162">
        <v>816</v>
      </c>
      <c r="E14" s="162">
        <v>473</v>
      </c>
    </row>
    <row r="15" ht="24" customHeight="1" spans="1:5">
      <c r="A15" s="95" t="s">
        <v>1255</v>
      </c>
      <c r="B15" s="160">
        <f t="shared" si="0"/>
        <v>984</v>
      </c>
      <c r="C15" s="161" t="s">
        <v>1245</v>
      </c>
      <c r="D15" s="162">
        <v>672</v>
      </c>
      <c r="E15" s="162">
        <v>312</v>
      </c>
    </row>
    <row r="16" ht="24" customHeight="1" spans="1:5">
      <c r="A16" s="95" t="s">
        <v>1256</v>
      </c>
      <c r="B16" s="160">
        <f t="shared" si="0"/>
        <v>940</v>
      </c>
      <c r="C16" s="161" t="s">
        <v>1245</v>
      </c>
      <c r="D16" s="162">
        <v>649</v>
      </c>
      <c r="E16" s="162">
        <v>291</v>
      </c>
    </row>
    <row r="17" ht="24" customHeight="1" spans="1:5">
      <c r="A17" s="95" t="s">
        <v>1257</v>
      </c>
      <c r="B17" s="160">
        <f t="shared" si="0"/>
        <v>1186</v>
      </c>
      <c r="C17" s="161" t="s">
        <v>1245</v>
      </c>
      <c r="D17" s="162">
        <v>760</v>
      </c>
      <c r="E17" s="162">
        <v>426</v>
      </c>
    </row>
    <row r="18" ht="24" customHeight="1" spans="1:5">
      <c r="A18" s="95" t="s">
        <v>1258</v>
      </c>
      <c r="B18" s="160">
        <f t="shared" si="0"/>
        <v>1244</v>
      </c>
      <c r="C18" s="161" t="s">
        <v>1245</v>
      </c>
      <c r="D18" s="162">
        <v>757</v>
      </c>
      <c r="E18" s="162">
        <v>487</v>
      </c>
    </row>
    <row r="19" ht="24" customHeight="1" spans="1:5">
      <c r="A19" s="95" t="s">
        <v>1259</v>
      </c>
      <c r="B19" s="160">
        <f t="shared" si="0"/>
        <v>1214</v>
      </c>
      <c r="C19" s="161" t="s">
        <v>1245</v>
      </c>
      <c r="D19" s="162">
        <v>500</v>
      </c>
      <c r="E19" s="162">
        <v>714</v>
      </c>
    </row>
    <row r="20" ht="24" customHeight="1" spans="1:5">
      <c r="A20" s="95" t="s">
        <v>1260</v>
      </c>
      <c r="B20" s="160">
        <f t="shared" si="0"/>
        <v>1045</v>
      </c>
      <c r="C20" s="161" t="s">
        <v>1245</v>
      </c>
      <c r="D20" s="162">
        <v>653</v>
      </c>
      <c r="E20" s="162">
        <v>392</v>
      </c>
    </row>
    <row r="21" ht="24" customHeight="1" spans="1:5">
      <c r="A21" s="95" t="s">
        <v>1261</v>
      </c>
      <c r="B21" s="160">
        <f t="shared" si="0"/>
        <v>575</v>
      </c>
      <c r="C21" s="161" t="s">
        <v>1245</v>
      </c>
      <c r="D21" s="162">
        <v>264</v>
      </c>
      <c r="E21" s="162">
        <v>311</v>
      </c>
    </row>
    <row r="22" ht="24" customHeight="1" spans="1:5">
      <c r="A22" s="95" t="s">
        <v>1262</v>
      </c>
      <c r="B22" s="160">
        <f t="shared" si="0"/>
        <v>467</v>
      </c>
      <c r="C22" s="161" t="s">
        <v>1245</v>
      </c>
      <c r="D22" s="162">
        <v>214</v>
      </c>
      <c r="E22" s="162">
        <v>253</v>
      </c>
    </row>
    <row r="23" ht="24" customHeight="1" spans="1:5">
      <c r="A23" s="95" t="s">
        <v>1263</v>
      </c>
      <c r="B23" s="160">
        <f t="shared" si="0"/>
        <v>933</v>
      </c>
      <c r="C23" s="161" t="s">
        <v>1245</v>
      </c>
      <c r="D23" s="162">
        <v>713</v>
      </c>
      <c r="E23" s="162">
        <v>220</v>
      </c>
    </row>
    <row r="24" ht="24" customHeight="1" spans="1:5">
      <c r="A24" s="95" t="s">
        <v>1264</v>
      </c>
      <c r="B24" s="160">
        <f t="shared" si="0"/>
        <v>1263</v>
      </c>
      <c r="C24" s="161" t="s">
        <v>1245</v>
      </c>
      <c r="D24" s="162">
        <v>756</v>
      </c>
      <c r="E24" s="162">
        <v>507</v>
      </c>
    </row>
    <row r="25" ht="24" customHeight="1" spans="1:5">
      <c r="A25" s="95" t="s">
        <v>1265</v>
      </c>
      <c r="B25" s="160">
        <f t="shared" si="0"/>
        <v>739</v>
      </c>
      <c r="C25" s="161" t="s">
        <v>1245</v>
      </c>
      <c r="D25" s="162">
        <v>444</v>
      </c>
      <c r="E25" s="162">
        <v>295</v>
      </c>
    </row>
    <row r="26" ht="24" customHeight="1" spans="1:5">
      <c r="A26" s="163" t="s">
        <v>1097</v>
      </c>
      <c r="B26" s="160">
        <f t="shared" si="0"/>
        <v>21708</v>
      </c>
      <c r="C26" s="164" t="s">
        <v>1245</v>
      </c>
      <c r="D26" s="165">
        <f>SUM(D5:D25)</f>
        <v>13508</v>
      </c>
      <c r="E26" s="165">
        <f>SUM(E5:E25)</f>
        <v>8200</v>
      </c>
    </row>
    <row r="27" ht="43.5" customHeight="1" spans="1:5">
      <c r="A27" s="166" t="s">
        <v>1237</v>
      </c>
      <c r="B27" s="166"/>
      <c r="C27" s="166"/>
      <c r="D27" s="166"/>
      <c r="E27" s="166"/>
    </row>
  </sheetData>
  <mergeCells count="2">
    <mergeCell ref="A2:E2"/>
    <mergeCell ref="A27:E27"/>
  </mergeCells>
  <printOptions horizontalCentered="1"/>
  <pageMargins left="0.511805555555556" right="0.590277777777778" top="0.747916666666667" bottom="0.747916666666667" header="0.313888888888889" footer="0.313888888888889"/>
  <pageSetup paperSize="9" firstPageNumber="25" orientation="portrait" useFirstPageNumber="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workbookViewId="0">
      <selection activeCell="C6" sqref="C6"/>
    </sheetView>
  </sheetViews>
  <sheetFormatPr defaultColWidth="8.625" defaultRowHeight="14.25" outlineLevelCol="5"/>
  <cols>
    <col min="1" max="1" width="38.375" style="136" customWidth="1"/>
    <col min="2" max="3" width="14.375" style="136" customWidth="1"/>
    <col min="4" max="4" width="16" style="131" customWidth="1"/>
    <col min="5" max="16384" width="8.625" style="136"/>
  </cols>
  <sheetData>
    <row r="1" ht="22.35" customHeight="1" spans="1:4">
      <c r="A1" s="137" t="s">
        <v>1266</v>
      </c>
      <c r="B1" s="138"/>
      <c r="C1" s="138"/>
      <c r="D1" s="139"/>
    </row>
    <row r="2" ht="27" customHeight="1" spans="1:4">
      <c r="A2" s="140" t="s">
        <v>21</v>
      </c>
      <c r="B2" s="140"/>
      <c r="C2" s="140"/>
      <c r="D2" s="141"/>
    </row>
    <row r="3" ht="20.25" customHeight="1" spans="1:4">
      <c r="A3" s="142" t="s">
        <v>59</v>
      </c>
      <c r="B3" s="142"/>
      <c r="C3" s="142"/>
      <c r="D3" s="142"/>
    </row>
    <row r="4" ht="48" customHeight="1" spans="1:4">
      <c r="A4" s="143" t="s">
        <v>60</v>
      </c>
      <c r="B4" s="124" t="s">
        <v>61</v>
      </c>
      <c r="C4" s="35" t="s">
        <v>62</v>
      </c>
      <c r="D4" s="60" t="s">
        <v>63</v>
      </c>
    </row>
    <row r="5" ht="32.45" customHeight="1" spans="1:4">
      <c r="A5" s="144" t="s">
        <v>1267</v>
      </c>
      <c r="B5" s="145">
        <v>34</v>
      </c>
      <c r="C5" s="145">
        <v>4</v>
      </c>
      <c r="D5" s="44">
        <f t="shared" ref="D5:D8" si="0">ROUND(B5/C5*100,2)</f>
        <v>850</v>
      </c>
    </row>
    <row r="6" ht="32.45" customHeight="1" spans="1:4">
      <c r="A6" s="144" t="s">
        <v>1268</v>
      </c>
      <c r="B6" s="145">
        <v>623</v>
      </c>
      <c r="C6" s="145">
        <v>676</v>
      </c>
      <c r="D6" s="44">
        <f t="shared" si="0"/>
        <v>92.16</v>
      </c>
    </row>
    <row r="7" ht="32.45" customHeight="1" spans="1:4">
      <c r="A7" s="144" t="s">
        <v>1269</v>
      </c>
      <c r="B7" s="145">
        <v>1324</v>
      </c>
      <c r="C7" s="145">
        <v>1315</v>
      </c>
      <c r="D7" s="44">
        <f t="shared" si="0"/>
        <v>100.68</v>
      </c>
    </row>
    <row r="8" ht="32.45" customHeight="1" spans="1:6">
      <c r="A8" s="146" t="s">
        <v>1270</v>
      </c>
      <c r="B8" s="145">
        <v>1324</v>
      </c>
      <c r="C8" s="145">
        <v>1315</v>
      </c>
      <c r="D8" s="44">
        <f t="shared" si="0"/>
        <v>100.68</v>
      </c>
      <c r="F8" s="147"/>
    </row>
    <row r="9" ht="32.45" customHeight="1" spans="1:4">
      <c r="A9" s="146" t="s">
        <v>1271</v>
      </c>
      <c r="B9" s="145">
        <v>0</v>
      </c>
      <c r="C9" s="145">
        <v>0</v>
      </c>
      <c r="D9" s="44">
        <v>0</v>
      </c>
    </row>
    <row r="10" ht="32.25" customHeight="1" spans="1:4">
      <c r="A10" s="148" t="s">
        <v>1097</v>
      </c>
      <c r="B10" s="149">
        <f>B5+B6+B7</f>
        <v>1981</v>
      </c>
      <c r="C10" s="149">
        <f>C5+C6+C7</f>
        <v>1995</v>
      </c>
      <c r="D10" s="44">
        <f>ROUND(B10/C10*100,2)</f>
        <v>99.3</v>
      </c>
    </row>
    <row r="12" ht="15.6" customHeight="1" spans="1:1">
      <c r="A12" s="150"/>
    </row>
    <row r="13" spans="1:4">
      <c r="A13" s="151"/>
      <c r="B13" s="151"/>
      <c r="C13" s="151"/>
      <c r="D13" s="152"/>
    </row>
    <row r="14" spans="1:4">
      <c r="A14" s="153"/>
      <c r="B14" s="153"/>
      <c r="C14" s="153"/>
      <c r="D14" s="154"/>
    </row>
    <row r="15" spans="1:4">
      <c r="A15" s="153"/>
      <c r="B15" s="153"/>
      <c r="C15" s="153"/>
      <c r="D15" s="154"/>
    </row>
  </sheetData>
  <mergeCells count="2">
    <mergeCell ref="A2:D2"/>
    <mergeCell ref="A3:D3"/>
  </mergeCells>
  <pageMargins left="0.707638888888889" right="0.707638888888889" top="0.747916666666667" bottom="0.747916666666667" header="0.313888888888889" footer="0.313888888888889"/>
  <pageSetup paperSize="9" scale="98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C13" sqref="C13"/>
    </sheetView>
  </sheetViews>
  <sheetFormatPr defaultColWidth="9" defaultRowHeight="14.25" outlineLevelCol="5"/>
  <cols>
    <col min="1" max="1" width="41.625" customWidth="1"/>
    <col min="2" max="3" width="13.5" customWidth="1"/>
    <col min="4" max="4" width="15.625" style="131" customWidth="1"/>
  </cols>
  <sheetData>
    <row r="1" ht="22.15" customHeight="1" spans="1:1">
      <c r="A1" s="86" t="s">
        <v>1272</v>
      </c>
    </row>
    <row r="2" ht="27" customHeight="1" spans="1:4">
      <c r="A2" s="88" t="s">
        <v>23</v>
      </c>
      <c r="B2" s="88"/>
      <c r="C2" s="88"/>
      <c r="D2" s="132"/>
    </row>
    <row r="3" ht="20.25" customHeight="1" spans="1:4">
      <c r="A3" s="98"/>
      <c r="B3" s="99"/>
      <c r="C3" s="99"/>
      <c r="D3" s="91" t="s">
        <v>1160</v>
      </c>
    </row>
    <row r="4" ht="46.15" customHeight="1" spans="1:4">
      <c r="A4" s="93" t="s">
        <v>60</v>
      </c>
      <c r="B4" s="124" t="s">
        <v>61</v>
      </c>
      <c r="C4" s="35" t="s">
        <v>62</v>
      </c>
      <c r="D4" s="60" t="s">
        <v>63</v>
      </c>
    </row>
    <row r="5" ht="19.5" customHeight="1" spans="1:4">
      <c r="A5" s="125" t="s">
        <v>1273</v>
      </c>
      <c r="B5" s="124"/>
      <c r="C5" s="35"/>
      <c r="D5" s="44"/>
    </row>
    <row r="6" ht="18.75" customHeight="1" spans="1:4">
      <c r="A6" s="125" t="s">
        <v>1274</v>
      </c>
      <c r="B6" s="120">
        <f>SUM(B7:B18)</f>
        <v>56821</v>
      </c>
      <c r="C6" s="120">
        <f>SUM(C7:C18)</f>
        <v>83400</v>
      </c>
      <c r="D6" s="44">
        <f>ROUND(B6/C6*100,2)</f>
        <v>68.13</v>
      </c>
    </row>
    <row r="7" ht="17.45" customHeight="1" spans="1:4">
      <c r="A7" s="128" t="s">
        <v>1275</v>
      </c>
      <c r="B7" s="122">
        <v>0</v>
      </c>
      <c r="C7" s="122">
        <v>0</v>
      </c>
      <c r="D7" s="44">
        <v>0</v>
      </c>
    </row>
    <row r="8" ht="17.45" customHeight="1" spans="1:6">
      <c r="A8" s="128" t="s">
        <v>1276</v>
      </c>
      <c r="B8" s="122">
        <v>0</v>
      </c>
      <c r="C8" s="122">
        <v>0</v>
      </c>
      <c r="D8" s="44">
        <v>0</v>
      </c>
      <c r="F8" s="129"/>
    </row>
    <row r="9" ht="17.45" customHeight="1" spans="1:4">
      <c r="A9" s="128" t="s">
        <v>1277</v>
      </c>
      <c r="B9" s="122">
        <v>80</v>
      </c>
      <c r="C9" s="122">
        <v>80</v>
      </c>
      <c r="D9" s="44">
        <f t="shared" ref="D6:D28" si="0">ROUND(B9/C9*100,2)</f>
        <v>100</v>
      </c>
    </row>
    <row r="10" ht="17.45" customHeight="1" spans="1:4">
      <c r="A10" s="128" t="s">
        <v>1278</v>
      </c>
      <c r="B10" s="122">
        <v>54251</v>
      </c>
      <c r="C10" s="122">
        <v>81520</v>
      </c>
      <c r="D10" s="44">
        <f t="shared" si="0"/>
        <v>66.55</v>
      </c>
    </row>
    <row r="11" ht="17.45" customHeight="1" spans="1:4">
      <c r="A11" s="128" t="s">
        <v>1279</v>
      </c>
      <c r="B11" s="122">
        <v>0</v>
      </c>
      <c r="C11" s="122">
        <v>0</v>
      </c>
      <c r="D11" s="44">
        <v>0</v>
      </c>
    </row>
    <row r="12" ht="17.45" customHeight="1" spans="1:4">
      <c r="A12" s="128" t="s">
        <v>1280</v>
      </c>
      <c r="B12" s="122">
        <v>500</v>
      </c>
      <c r="C12" s="122">
        <v>0</v>
      </c>
      <c r="D12" s="44">
        <v>0</v>
      </c>
    </row>
    <row r="13" ht="17.45" customHeight="1" spans="1:4">
      <c r="A13" s="128" t="s">
        <v>1281</v>
      </c>
      <c r="B13" s="122">
        <v>400</v>
      </c>
      <c r="C13" s="122">
        <v>600</v>
      </c>
      <c r="D13" s="44">
        <f t="shared" si="0"/>
        <v>66.67</v>
      </c>
    </row>
    <row r="14" ht="17.45" customHeight="1" spans="1:4">
      <c r="A14" s="128" t="s">
        <v>1282</v>
      </c>
      <c r="B14" s="122">
        <v>0</v>
      </c>
      <c r="C14" s="122">
        <v>0</v>
      </c>
      <c r="D14" s="44">
        <v>0</v>
      </c>
    </row>
    <row r="15" ht="17.45" customHeight="1" spans="1:4">
      <c r="A15" s="128" t="s">
        <v>1283</v>
      </c>
      <c r="B15" s="122">
        <v>0</v>
      </c>
      <c r="C15" s="122">
        <v>0</v>
      </c>
      <c r="D15" s="44">
        <v>0</v>
      </c>
    </row>
    <row r="16" ht="17.45" customHeight="1" spans="1:4">
      <c r="A16" s="128" t="s">
        <v>1284</v>
      </c>
      <c r="B16" s="122">
        <v>1590</v>
      </c>
      <c r="C16" s="122">
        <v>1200</v>
      </c>
      <c r="D16" s="44">
        <f t="shared" si="0"/>
        <v>132.5</v>
      </c>
    </row>
    <row r="17" ht="17.45" customHeight="1" spans="1:4">
      <c r="A17" s="128" t="s">
        <v>1285</v>
      </c>
      <c r="B17" s="122">
        <v>0</v>
      </c>
      <c r="C17" s="122">
        <v>0</v>
      </c>
      <c r="D17" s="44">
        <v>0</v>
      </c>
    </row>
    <row r="18" ht="17.45" customHeight="1" spans="1:4">
      <c r="A18" s="128" t="s">
        <v>1286</v>
      </c>
      <c r="B18" s="122">
        <v>0</v>
      </c>
      <c r="C18" s="122">
        <v>0</v>
      </c>
      <c r="D18" s="44">
        <v>0</v>
      </c>
    </row>
    <row r="19" ht="17.45" customHeight="1" spans="1:4">
      <c r="A19" s="125" t="s">
        <v>1287</v>
      </c>
      <c r="B19" s="122">
        <v>0</v>
      </c>
      <c r="C19" s="122">
        <v>0</v>
      </c>
      <c r="D19" s="44">
        <v>0</v>
      </c>
    </row>
    <row r="20" ht="17.45" customHeight="1" spans="1:4">
      <c r="A20" s="51" t="s">
        <v>91</v>
      </c>
      <c r="B20" s="120">
        <f>SUM(B7:B19)</f>
        <v>56821</v>
      </c>
      <c r="C20" s="120">
        <f>SUM(C7:C19)</f>
        <v>83400</v>
      </c>
      <c r="D20" s="44">
        <f t="shared" si="0"/>
        <v>68.13</v>
      </c>
    </row>
    <row r="21" ht="17.45" customHeight="1" spans="1:4">
      <c r="A21" s="52" t="s">
        <v>1288</v>
      </c>
      <c r="B21" s="120">
        <v>0</v>
      </c>
      <c r="C21" s="120">
        <v>0</v>
      </c>
      <c r="D21" s="44">
        <v>0</v>
      </c>
    </row>
    <row r="22" ht="17.45" customHeight="1" spans="1:4">
      <c r="A22" s="52" t="s">
        <v>1289</v>
      </c>
      <c r="B22" s="120">
        <f>SUM(B23:B27)</f>
        <v>69780</v>
      </c>
      <c r="C22" s="120">
        <f>SUM(C23:C27)</f>
        <v>70976</v>
      </c>
      <c r="D22" s="44">
        <f t="shared" si="0"/>
        <v>98.31</v>
      </c>
    </row>
    <row r="23" ht="17.45" customHeight="1" spans="1:4">
      <c r="A23" s="130" t="s">
        <v>1290</v>
      </c>
      <c r="B23" s="122">
        <v>1099</v>
      </c>
      <c r="C23" s="122">
        <v>2953</v>
      </c>
      <c r="D23" s="44">
        <f t="shared" si="0"/>
        <v>37.22</v>
      </c>
    </row>
    <row r="24" ht="17.45" customHeight="1" spans="1:4">
      <c r="A24" s="130" t="s">
        <v>1291</v>
      </c>
      <c r="B24" s="122">
        <v>0</v>
      </c>
      <c r="C24" s="122">
        <v>0</v>
      </c>
      <c r="D24" s="44">
        <v>0</v>
      </c>
    </row>
    <row r="25" ht="17.45" customHeight="1" spans="1:4">
      <c r="A25" s="130" t="s">
        <v>1292</v>
      </c>
      <c r="B25" s="122">
        <v>0</v>
      </c>
      <c r="C25" s="122">
        <v>35993</v>
      </c>
      <c r="D25" s="44">
        <f t="shared" si="0"/>
        <v>0</v>
      </c>
    </row>
    <row r="26" ht="17.45" customHeight="1" spans="1:4">
      <c r="A26" s="85" t="s">
        <v>1293</v>
      </c>
      <c r="B26" s="122">
        <v>24329</v>
      </c>
      <c r="C26" s="122">
        <v>24532</v>
      </c>
      <c r="D26" s="44">
        <f t="shared" si="0"/>
        <v>99.17</v>
      </c>
    </row>
    <row r="27" ht="17.45" customHeight="1" spans="1:4">
      <c r="A27" s="85" t="s">
        <v>1294</v>
      </c>
      <c r="B27" s="122">
        <v>44352</v>
      </c>
      <c r="C27" s="122">
        <v>7498</v>
      </c>
      <c r="D27" s="44">
        <f t="shared" si="0"/>
        <v>591.52</v>
      </c>
    </row>
    <row r="28" ht="17.45" customHeight="1" spans="1:4">
      <c r="A28" s="51" t="s">
        <v>104</v>
      </c>
      <c r="B28" s="120">
        <f>B20+B21+B22</f>
        <v>126601</v>
      </c>
      <c r="C28" s="120">
        <f>C20+C21+C22</f>
        <v>154376</v>
      </c>
      <c r="D28" s="44">
        <f t="shared" si="0"/>
        <v>82.01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7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B22" sqref="B22:C23"/>
    </sheetView>
  </sheetViews>
  <sheetFormatPr defaultColWidth="9" defaultRowHeight="14.25" outlineLevelCol="5"/>
  <cols>
    <col min="1" max="1" width="34.5" customWidth="1"/>
    <col min="2" max="3" width="14" customWidth="1"/>
    <col min="4" max="4" width="16.125" style="131" customWidth="1"/>
  </cols>
  <sheetData>
    <row r="1" ht="18" customHeight="1" spans="1:1">
      <c r="A1" s="86" t="s">
        <v>1295</v>
      </c>
    </row>
    <row r="2" ht="30" customHeight="1" spans="1:4">
      <c r="A2" s="88" t="s">
        <v>25</v>
      </c>
      <c r="B2" s="88"/>
      <c r="C2" s="88"/>
      <c r="D2" s="132"/>
    </row>
    <row r="3" ht="21.75" customHeight="1" spans="1:4">
      <c r="A3" s="98"/>
      <c r="B3" s="99"/>
      <c r="C3" s="99"/>
      <c r="D3" s="91" t="s">
        <v>1160</v>
      </c>
    </row>
    <row r="4" ht="45.6" customHeight="1" spans="1:4">
      <c r="A4" s="133" t="s">
        <v>60</v>
      </c>
      <c r="B4" s="133" t="s">
        <v>61</v>
      </c>
      <c r="C4" s="35" t="s">
        <v>62</v>
      </c>
      <c r="D4" s="60" t="s">
        <v>63</v>
      </c>
    </row>
    <row r="5" ht="20.1" customHeight="1" spans="1:4">
      <c r="A5" s="85" t="s">
        <v>1296</v>
      </c>
      <c r="B5" s="134">
        <v>0</v>
      </c>
      <c r="C5" s="135">
        <v>0</v>
      </c>
      <c r="D5" s="44">
        <v>0</v>
      </c>
    </row>
    <row r="6" ht="19.9" customHeight="1" spans="1:4">
      <c r="A6" s="85" t="s">
        <v>1297</v>
      </c>
      <c r="B6" s="114">
        <v>0</v>
      </c>
      <c r="C6" s="114">
        <v>0</v>
      </c>
      <c r="D6" s="44">
        <v>0</v>
      </c>
    </row>
    <row r="7" ht="19.9" customHeight="1" spans="1:4">
      <c r="A7" s="85" t="s">
        <v>1298</v>
      </c>
      <c r="B7" s="114">
        <v>0</v>
      </c>
      <c r="C7" s="114">
        <v>0</v>
      </c>
      <c r="D7" s="44">
        <v>0</v>
      </c>
    </row>
    <row r="8" ht="19.9" customHeight="1" spans="1:4">
      <c r="A8" s="85" t="s">
        <v>1299</v>
      </c>
      <c r="B8" s="122">
        <v>30670</v>
      </c>
      <c r="C8" s="122">
        <v>21489</v>
      </c>
      <c r="D8" s="44">
        <f t="shared" ref="D6:D25" si="0">ROUND(B8/C8*100,2)</f>
        <v>142.72</v>
      </c>
    </row>
    <row r="9" ht="19.9" customHeight="1" spans="1:6">
      <c r="A9" s="85" t="s">
        <v>1300</v>
      </c>
      <c r="B9" s="122">
        <v>0</v>
      </c>
      <c r="C9" s="122">
        <v>5673</v>
      </c>
      <c r="D9" s="44">
        <f t="shared" si="0"/>
        <v>0</v>
      </c>
      <c r="F9" s="129"/>
    </row>
    <row r="10" ht="19.9" customHeight="1" spans="1:4">
      <c r="A10" s="85" t="s">
        <v>1301</v>
      </c>
      <c r="B10" s="122">
        <v>0</v>
      </c>
      <c r="C10" s="122">
        <v>0</v>
      </c>
      <c r="D10" s="44">
        <v>0</v>
      </c>
    </row>
    <row r="11" ht="19.9" customHeight="1" spans="1:4">
      <c r="A11" s="85" t="s">
        <v>1302</v>
      </c>
      <c r="B11" s="122">
        <v>0</v>
      </c>
      <c r="C11" s="122">
        <v>0</v>
      </c>
      <c r="D11" s="44">
        <v>0</v>
      </c>
    </row>
    <row r="12" ht="19.9" customHeight="1" spans="1:4">
      <c r="A12" s="85" t="s">
        <v>1303</v>
      </c>
      <c r="B12" s="122">
        <v>0</v>
      </c>
      <c r="C12" s="122">
        <v>0</v>
      </c>
      <c r="D12" s="44">
        <v>0</v>
      </c>
    </row>
    <row r="13" ht="19.9" customHeight="1" spans="1:4">
      <c r="A13" s="85" t="s">
        <v>1304</v>
      </c>
      <c r="B13" s="122">
        <v>1534</v>
      </c>
      <c r="C13" s="122">
        <v>31825</v>
      </c>
      <c r="D13" s="44">
        <f t="shared" si="0"/>
        <v>4.82</v>
      </c>
    </row>
    <row r="14" ht="19.9" customHeight="1" spans="1:4">
      <c r="A14" s="85" t="s">
        <v>1305</v>
      </c>
      <c r="B14" s="122">
        <v>31633</v>
      </c>
      <c r="C14" s="122">
        <v>32147</v>
      </c>
      <c r="D14" s="44">
        <f t="shared" si="0"/>
        <v>98.4</v>
      </c>
    </row>
    <row r="15" ht="19.9" customHeight="1" spans="1:4">
      <c r="A15" s="85" t="s">
        <v>1306</v>
      </c>
      <c r="B15" s="122">
        <v>102</v>
      </c>
      <c r="C15" s="122">
        <v>177</v>
      </c>
      <c r="D15" s="44">
        <f t="shared" si="0"/>
        <v>57.63</v>
      </c>
    </row>
    <row r="16" ht="19.9" customHeight="1" spans="1:4">
      <c r="A16" s="85" t="s">
        <v>1307</v>
      </c>
      <c r="B16" s="122">
        <v>0</v>
      </c>
      <c r="C16" s="122">
        <v>0</v>
      </c>
      <c r="D16" s="44">
        <v>0</v>
      </c>
    </row>
    <row r="17" ht="19.9" customHeight="1" spans="1:4">
      <c r="A17" s="51" t="s">
        <v>131</v>
      </c>
      <c r="B17" s="120">
        <f>SUM(B8:B16)</f>
        <v>63939</v>
      </c>
      <c r="C17" s="120">
        <f>SUM(C8:C16)</f>
        <v>91311</v>
      </c>
      <c r="D17" s="44">
        <f t="shared" si="0"/>
        <v>70.02</v>
      </c>
    </row>
    <row r="18" ht="19.9" customHeight="1" spans="1:4">
      <c r="A18" s="52" t="s">
        <v>132</v>
      </c>
      <c r="B18" s="120">
        <v>49280</v>
      </c>
      <c r="C18" s="120">
        <v>28998</v>
      </c>
      <c r="D18" s="44">
        <f t="shared" si="0"/>
        <v>169.94</v>
      </c>
    </row>
    <row r="19" ht="19.9" customHeight="1" spans="1:4">
      <c r="A19" s="52" t="s">
        <v>133</v>
      </c>
      <c r="B19" s="120">
        <f>SUM(B20:B24)</f>
        <v>13382</v>
      </c>
      <c r="C19" s="120">
        <f>SUM(C20:C24)</f>
        <v>34067</v>
      </c>
      <c r="D19" s="44">
        <f t="shared" si="0"/>
        <v>39.28</v>
      </c>
    </row>
    <row r="20" ht="19.9" customHeight="1" spans="1:4">
      <c r="A20" s="121" t="s">
        <v>1308</v>
      </c>
      <c r="B20" s="122">
        <v>0</v>
      </c>
      <c r="C20" s="122">
        <v>0</v>
      </c>
      <c r="D20" s="44">
        <v>0</v>
      </c>
    </row>
    <row r="21" ht="19.9" customHeight="1" spans="1:4">
      <c r="A21" s="121" t="s">
        <v>1309</v>
      </c>
      <c r="B21" s="122">
        <v>0</v>
      </c>
      <c r="C21" s="122">
        <v>0</v>
      </c>
      <c r="D21" s="44">
        <v>0</v>
      </c>
    </row>
    <row r="22" ht="19.9" customHeight="1" spans="1:4">
      <c r="A22" s="121" t="s">
        <v>1148</v>
      </c>
      <c r="B22" s="122">
        <v>13300</v>
      </c>
      <c r="C22" s="122">
        <v>34050</v>
      </c>
      <c r="D22" s="44">
        <f t="shared" si="0"/>
        <v>39.06</v>
      </c>
    </row>
    <row r="23" ht="19.9" customHeight="1" spans="1:4">
      <c r="A23" s="121" t="s">
        <v>1310</v>
      </c>
      <c r="B23" s="122">
        <v>82</v>
      </c>
      <c r="C23" s="122">
        <v>17</v>
      </c>
      <c r="D23" s="44">
        <f t="shared" si="0"/>
        <v>482.35</v>
      </c>
    </row>
    <row r="24" ht="19.9" customHeight="1" spans="1:4">
      <c r="A24" s="121" t="s">
        <v>1311</v>
      </c>
      <c r="B24" s="122">
        <v>0</v>
      </c>
      <c r="C24" s="122">
        <v>0</v>
      </c>
      <c r="D24" s="44">
        <v>0</v>
      </c>
    </row>
    <row r="25" ht="19.9" customHeight="1" spans="1:4">
      <c r="A25" s="51" t="s">
        <v>145</v>
      </c>
      <c r="B25" s="120">
        <f>B17+B18+B19</f>
        <v>126601</v>
      </c>
      <c r="C25" s="120">
        <f>C17+C18+C19</f>
        <v>154376</v>
      </c>
      <c r="D25" s="44">
        <f t="shared" si="0"/>
        <v>82.01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D9" sqref="D9"/>
    </sheetView>
  </sheetViews>
  <sheetFormatPr defaultColWidth="9" defaultRowHeight="14.25" outlineLevelCol="5"/>
  <cols>
    <col min="1" max="1" width="41.625" customWidth="1"/>
    <col min="2" max="2" width="14" customWidth="1"/>
    <col min="3" max="3" width="13.125" customWidth="1"/>
    <col min="4" max="4" width="15.625" customWidth="1"/>
  </cols>
  <sheetData>
    <row r="1" ht="22.15" customHeight="1" spans="1:1">
      <c r="A1" s="86" t="s">
        <v>1312</v>
      </c>
    </row>
    <row r="2" ht="27" customHeight="1" spans="1:4">
      <c r="A2" s="88" t="s">
        <v>27</v>
      </c>
      <c r="B2" s="88"/>
      <c r="C2" s="88"/>
      <c r="D2" s="88"/>
    </row>
    <row r="3" ht="21.75" customHeight="1" spans="1:4">
      <c r="A3" s="98"/>
      <c r="B3" s="99"/>
      <c r="C3" s="99"/>
      <c r="D3" s="91" t="s">
        <v>1160</v>
      </c>
    </row>
    <row r="4" ht="46.15" customHeight="1" spans="1:4">
      <c r="A4" s="93" t="s">
        <v>60</v>
      </c>
      <c r="B4" s="124" t="s">
        <v>61</v>
      </c>
      <c r="C4" s="35" t="s">
        <v>62</v>
      </c>
      <c r="D4" s="35" t="s">
        <v>63</v>
      </c>
    </row>
    <row r="5" ht="18.75" customHeight="1" spans="1:4">
      <c r="A5" s="125" t="s">
        <v>1273</v>
      </c>
      <c r="B5" s="124"/>
      <c r="C5" s="35"/>
      <c r="D5" s="44"/>
    </row>
    <row r="6" ht="18.75" customHeight="1" spans="1:4">
      <c r="A6" s="125" t="s">
        <v>1274</v>
      </c>
      <c r="B6" s="126"/>
      <c r="C6" s="127"/>
      <c r="D6" s="44"/>
    </row>
    <row r="7" ht="17.45" customHeight="1" spans="1:4">
      <c r="A7" s="128" t="s">
        <v>1275</v>
      </c>
      <c r="B7" s="122">
        <v>0</v>
      </c>
      <c r="C7" s="122">
        <v>0</v>
      </c>
      <c r="D7" s="44">
        <v>0</v>
      </c>
    </row>
    <row r="8" ht="17.45" customHeight="1" spans="1:6">
      <c r="A8" s="128" t="s">
        <v>1276</v>
      </c>
      <c r="B8" s="122">
        <v>0</v>
      </c>
      <c r="C8" s="122">
        <v>0</v>
      </c>
      <c r="D8" s="44">
        <v>0</v>
      </c>
      <c r="F8" s="129"/>
    </row>
    <row r="9" ht="17.45" customHeight="1" spans="1:4">
      <c r="A9" s="128" t="s">
        <v>1277</v>
      </c>
      <c r="B9" s="122">
        <v>80</v>
      </c>
      <c r="C9" s="122">
        <v>80</v>
      </c>
      <c r="D9" s="44">
        <f t="shared" ref="D9:D13" si="0">ROUND(B9/C9*100,2)</f>
        <v>100</v>
      </c>
    </row>
    <row r="10" ht="17.45" customHeight="1" spans="1:4">
      <c r="A10" s="128" t="s">
        <v>1278</v>
      </c>
      <c r="B10" s="122">
        <v>54251</v>
      </c>
      <c r="C10" s="122">
        <v>81520</v>
      </c>
      <c r="D10" s="44">
        <f t="shared" si="0"/>
        <v>66.55</v>
      </c>
    </row>
    <row r="11" ht="17.45" customHeight="1" spans="1:4">
      <c r="A11" s="128" t="s">
        <v>1279</v>
      </c>
      <c r="B11" s="122">
        <v>0</v>
      </c>
      <c r="C11" s="122">
        <v>0</v>
      </c>
      <c r="D11" s="44">
        <v>0</v>
      </c>
    </row>
    <row r="12" ht="17.45" customHeight="1" spans="1:4">
      <c r="A12" s="128" t="s">
        <v>1280</v>
      </c>
      <c r="B12" s="122">
        <v>500</v>
      </c>
      <c r="C12" s="122">
        <v>0</v>
      </c>
      <c r="D12" s="44">
        <v>0</v>
      </c>
    </row>
    <row r="13" ht="17.45" customHeight="1" spans="1:4">
      <c r="A13" s="128" t="s">
        <v>1281</v>
      </c>
      <c r="B13" s="122">
        <v>400</v>
      </c>
      <c r="C13" s="122">
        <v>600</v>
      </c>
      <c r="D13" s="44">
        <f t="shared" si="0"/>
        <v>66.67</v>
      </c>
    </row>
    <row r="14" ht="17.45" customHeight="1" spans="1:4">
      <c r="A14" s="128" t="s">
        <v>1282</v>
      </c>
      <c r="B14" s="122">
        <v>0</v>
      </c>
      <c r="C14" s="122">
        <v>0</v>
      </c>
      <c r="D14" s="44">
        <v>0</v>
      </c>
    </row>
    <row r="15" ht="17.45" customHeight="1" spans="1:4">
      <c r="A15" s="128" t="s">
        <v>1283</v>
      </c>
      <c r="B15" s="122">
        <v>0</v>
      </c>
      <c r="C15" s="122">
        <v>0</v>
      </c>
      <c r="D15" s="44">
        <v>0</v>
      </c>
    </row>
    <row r="16" ht="17.45" customHeight="1" spans="1:4">
      <c r="A16" s="128" t="s">
        <v>1284</v>
      </c>
      <c r="B16" s="122">
        <v>1590</v>
      </c>
      <c r="C16" s="122">
        <v>1200</v>
      </c>
      <c r="D16" s="44">
        <f>ROUND(B16/C16*100,2)</f>
        <v>132.5</v>
      </c>
    </row>
    <row r="17" ht="17.45" customHeight="1" spans="1:4">
      <c r="A17" s="128" t="s">
        <v>1285</v>
      </c>
      <c r="B17" s="122">
        <v>0</v>
      </c>
      <c r="C17" s="122">
        <v>0</v>
      </c>
      <c r="D17" s="44">
        <v>0</v>
      </c>
    </row>
    <row r="18" ht="17.45" customHeight="1" spans="1:4">
      <c r="A18" s="128" t="s">
        <v>1286</v>
      </c>
      <c r="B18" s="122">
        <v>0</v>
      </c>
      <c r="C18" s="122">
        <v>0</v>
      </c>
      <c r="D18" s="44">
        <v>0</v>
      </c>
    </row>
    <row r="19" ht="17.45" customHeight="1" spans="1:4">
      <c r="A19" s="125" t="s">
        <v>1287</v>
      </c>
      <c r="B19" s="122">
        <v>0</v>
      </c>
      <c r="C19" s="122">
        <v>0</v>
      </c>
      <c r="D19" s="44">
        <v>0</v>
      </c>
    </row>
    <row r="20" ht="17.45" customHeight="1" spans="1:4">
      <c r="A20" s="51" t="s">
        <v>91</v>
      </c>
      <c r="B20" s="120">
        <f>SUM(B7:B19)</f>
        <v>56821</v>
      </c>
      <c r="C20" s="120">
        <f>SUM(C7:C19)</f>
        <v>83400</v>
      </c>
      <c r="D20" s="44">
        <f t="shared" ref="D20:D23" si="1">ROUND(B20/C20*100,2)</f>
        <v>68.13</v>
      </c>
    </row>
    <row r="21" ht="17.45" customHeight="1" spans="1:4">
      <c r="A21" s="52" t="s">
        <v>1288</v>
      </c>
      <c r="B21" s="120">
        <v>0</v>
      </c>
      <c r="C21" s="120">
        <v>0</v>
      </c>
      <c r="D21" s="44">
        <v>0</v>
      </c>
    </row>
    <row r="22" ht="17.45" customHeight="1" spans="1:4">
      <c r="A22" s="52" t="s">
        <v>1289</v>
      </c>
      <c r="B22" s="120">
        <f>SUM(B23:B27)</f>
        <v>69780</v>
      </c>
      <c r="C22" s="120">
        <f>SUM(C23:C27)</f>
        <v>70976</v>
      </c>
      <c r="D22" s="44">
        <f t="shared" si="1"/>
        <v>98.31</v>
      </c>
    </row>
    <row r="23" ht="17.45" customHeight="1" spans="1:4">
      <c r="A23" s="130" t="s">
        <v>1290</v>
      </c>
      <c r="B23" s="122">
        <v>1099</v>
      </c>
      <c r="C23" s="122">
        <v>2953</v>
      </c>
      <c r="D23" s="44">
        <f t="shared" si="1"/>
        <v>37.22</v>
      </c>
    </row>
    <row r="24" ht="17.45" customHeight="1" spans="1:4">
      <c r="A24" s="130" t="s">
        <v>1291</v>
      </c>
      <c r="B24" s="122">
        <v>0</v>
      </c>
      <c r="C24" s="122">
        <v>0</v>
      </c>
      <c r="D24" s="44">
        <v>0</v>
      </c>
    </row>
    <row r="25" ht="17.45" customHeight="1" spans="1:4">
      <c r="A25" s="130" t="s">
        <v>1292</v>
      </c>
      <c r="B25" s="122">
        <v>0</v>
      </c>
      <c r="C25" s="122">
        <v>35993</v>
      </c>
      <c r="D25" s="44">
        <f t="shared" ref="D25:D28" si="2">ROUND(B25/C25*100,2)</f>
        <v>0</v>
      </c>
    </row>
    <row r="26" ht="17.45" customHeight="1" spans="1:4">
      <c r="A26" s="85" t="s">
        <v>1293</v>
      </c>
      <c r="B26" s="122">
        <v>24329</v>
      </c>
      <c r="C26" s="122">
        <v>24532</v>
      </c>
      <c r="D26" s="44">
        <f t="shared" si="2"/>
        <v>99.17</v>
      </c>
    </row>
    <row r="27" ht="17.45" customHeight="1" spans="1:4">
      <c r="A27" s="85" t="s">
        <v>1294</v>
      </c>
      <c r="B27" s="122">
        <v>44352</v>
      </c>
      <c r="C27" s="122">
        <v>7498</v>
      </c>
      <c r="D27" s="44">
        <f t="shared" si="2"/>
        <v>591.52</v>
      </c>
    </row>
    <row r="28" ht="17.45" customHeight="1" spans="1:4">
      <c r="A28" s="51" t="s">
        <v>104</v>
      </c>
      <c r="B28" s="120">
        <f>B20+B21+B22</f>
        <v>126601</v>
      </c>
      <c r="C28" s="120">
        <f>C20+C21+C22</f>
        <v>154376</v>
      </c>
      <c r="D28" s="44">
        <f t="shared" si="2"/>
        <v>82.01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7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3"/>
  <sheetViews>
    <sheetView workbookViewId="0">
      <selection activeCell="C21" sqref="C21:C23"/>
    </sheetView>
  </sheetViews>
  <sheetFormatPr defaultColWidth="9" defaultRowHeight="14.25" outlineLevelCol="3"/>
  <cols>
    <col min="1" max="1" width="50.125" customWidth="1"/>
    <col min="2" max="2" width="13.625" customWidth="1"/>
    <col min="3" max="3" width="13.75" customWidth="1"/>
    <col min="4" max="4" width="17.875" customWidth="1"/>
  </cols>
  <sheetData>
    <row r="1" ht="19.15" customHeight="1" spans="1:1">
      <c r="A1" s="86" t="s">
        <v>1313</v>
      </c>
    </row>
    <row r="2" ht="23.45" customHeight="1" spans="1:4">
      <c r="A2" s="88" t="s">
        <v>29</v>
      </c>
      <c r="B2" s="88"/>
      <c r="C2" s="88"/>
      <c r="D2" s="88"/>
    </row>
    <row r="3" ht="17.45" customHeight="1" spans="1:4">
      <c r="A3" s="98"/>
      <c r="B3" s="99"/>
      <c r="C3" s="99"/>
      <c r="D3" s="113" t="s">
        <v>1160</v>
      </c>
    </row>
    <row r="4" ht="41.25" customHeight="1" spans="1:4">
      <c r="A4" s="93" t="s">
        <v>60</v>
      </c>
      <c r="B4" s="92" t="s">
        <v>61</v>
      </c>
      <c r="C4" s="35" t="s">
        <v>62</v>
      </c>
      <c r="D4" s="35" t="s">
        <v>63</v>
      </c>
    </row>
    <row r="5" ht="18" customHeight="1" spans="1:4">
      <c r="A5" s="85" t="s">
        <v>1314</v>
      </c>
      <c r="B5" s="114">
        <v>0</v>
      </c>
      <c r="C5" s="114">
        <v>0</v>
      </c>
      <c r="D5" s="44">
        <v>0</v>
      </c>
    </row>
    <row r="6" ht="18" customHeight="1" spans="1:4">
      <c r="A6" s="85" t="s">
        <v>1315</v>
      </c>
      <c r="B6" s="114">
        <v>0</v>
      </c>
      <c r="C6" s="114">
        <v>0</v>
      </c>
      <c r="D6" s="44">
        <v>0</v>
      </c>
    </row>
    <row r="7" ht="18" customHeight="1" spans="1:4">
      <c r="A7" s="85" t="s">
        <v>1298</v>
      </c>
      <c r="B7" s="114">
        <v>0</v>
      </c>
      <c r="C7" s="114">
        <v>0</v>
      </c>
      <c r="D7" s="44">
        <v>0</v>
      </c>
    </row>
    <row r="8" ht="18" customHeight="1" spans="1:4">
      <c r="A8" s="85" t="s">
        <v>1299</v>
      </c>
      <c r="B8" s="114">
        <f>B9+B15+B16+B18</f>
        <v>30670</v>
      </c>
      <c r="C8" s="114">
        <v>21489</v>
      </c>
      <c r="D8" s="44">
        <f t="shared" ref="D6:D51" si="0">ROUND(B8/C8*100,2)</f>
        <v>142.72</v>
      </c>
    </row>
    <row r="9" ht="18" customHeight="1" spans="1:4">
      <c r="A9" s="115" t="s">
        <v>1316</v>
      </c>
      <c r="B9" s="114">
        <f>SUM(B10:B14)</f>
        <v>28662</v>
      </c>
      <c r="C9" s="114">
        <v>18350</v>
      </c>
      <c r="D9" s="44">
        <f t="shared" si="0"/>
        <v>156.2</v>
      </c>
    </row>
    <row r="10" ht="18" customHeight="1" spans="1:4">
      <c r="A10" s="115" t="s">
        <v>1317</v>
      </c>
      <c r="B10" s="114">
        <v>19940</v>
      </c>
      <c r="C10" s="114">
        <v>9700</v>
      </c>
      <c r="D10" s="44">
        <f t="shared" si="0"/>
        <v>205.57</v>
      </c>
    </row>
    <row r="11" ht="18" customHeight="1" spans="1:4">
      <c r="A11" s="115" t="s">
        <v>1318</v>
      </c>
      <c r="B11" s="114">
        <v>6420</v>
      </c>
      <c r="C11" s="114">
        <v>5000</v>
      </c>
      <c r="D11" s="44">
        <f t="shared" si="0"/>
        <v>128.4</v>
      </c>
    </row>
    <row r="12" ht="18" customHeight="1" spans="1:4">
      <c r="A12" s="115" t="s">
        <v>1319</v>
      </c>
      <c r="B12" s="114">
        <v>1667</v>
      </c>
      <c r="C12" s="114">
        <v>2550</v>
      </c>
      <c r="D12" s="44">
        <f t="shared" si="0"/>
        <v>65.37</v>
      </c>
    </row>
    <row r="13" ht="18" customHeight="1" spans="1:4">
      <c r="A13" s="115" t="s">
        <v>1320</v>
      </c>
      <c r="B13" s="114">
        <v>50</v>
      </c>
      <c r="C13" s="114">
        <v>100</v>
      </c>
      <c r="D13" s="44">
        <f t="shared" si="0"/>
        <v>50</v>
      </c>
    </row>
    <row r="14" ht="18" customHeight="1" spans="1:4">
      <c r="A14" s="115" t="s">
        <v>1321</v>
      </c>
      <c r="B14" s="114">
        <v>585</v>
      </c>
      <c r="C14" s="114">
        <v>1000</v>
      </c>
      <c r="D14" s="44">
        <f t="shared" si="0"/>
        <v>58.5</v>
      </c>
    </row>
    <row r="15" ht="18" customHeight="1" spans="1:4">
      <c r="A15" s="115" t="s">
        <v>1322</v>
      </c>
      <c r="B15" s="114">
        <v>80</v>
      </c>
      <c r="C15" s="114">
        <v>80</v>
      </c>
      <c r="D15" s="44">
        <f t="shared" si="0"/>
        <v>100</v>
      </c>
    </row>
    <row r="16" ht="18" customHeight="1" spans="1:4">
      <c r="A16" s="115" t="s">
        <v>1323</v>
      </c>
      <c r="B16" s="114">
        <v>385</v>
      </c>
      <c r="C16" s="114">
        <f>C17</f>
        <v>385</v>
      </c>
      <c r="D16" s="44">
        <f t="shared" si="0"/>
        <v>100</v>
      </c>
    </row>
    <row r="17" ht="18" customHeight="1" spans="1:4">
      <c r="A17" s="103" t="s">
        <v>1324</v>
      </c>
      <c r="B17" s="114">
        <v>385</v>
      </c>
      <c r="C17" s="114">
        <v>385</v>
      </c>
      <c r="D17" s="44">
        <f t="shared" si="0"/>
        <v>100</v>
      </c>
    </row>
    <row r="18" ht="18" customHeight="1" spans="1:4">
      <c r="A18" s="103" t="s">
        <v>1325</v>
      </c>
      <c r="B18" s="114">
        <v>1543</v>
      </c>
      <c r="C18" s="114">
        <f>C19</f>
        <v>1200</v>
      </c>
      <c r="D18" s="44">
        <f t="shared" si="0"/>
        <v>128.58</v>
      </c>
    </row>
    <row r="19" ht="18" customHeight="1" spans="1:4">
      <c r="A19" s="103" t="s">
        <v>1326</v>
      </c>
      <c r="B19" s="114">
        <v>1543</v>
      </c>
      <c r="C19" s="114">
        <v>1200</v>
      </c>
      <c r="D19" s="44">
        <f t="shared" si="0"/>
        <v>128.58</v>
      </c>
    </row>
    <row r="20" s="112" customFormat="1" ht="18" customHeight="1" spans="1:4">
      <c r="A20" s="116" t="s">
        <v>1300</v>
      </c>
      <c r="B20" s="117">
        <v>0</v>
      </c>
      <c r="C20" s="117">
        <v>5673</v>
      </c>
      <c r="D20" s="118">
        <f t="shared" si="0"/>
        <v>0</v>
      </c>
    </row>
    <row r="21" s="112" customFormat="1" ht="18" customHeight="1" spans="1:4">
      <c r="A21" s="116" t="s">
        <v>1327</v>
      </c>
      <c r="B21" s="117">
        <v>0</v>
      </c>
      <c r="C21" s="117">
        <v>1100</v>
      </c>
      <c r="D21" s="118">
        <f t="shared" si="0"/>
        <v>0</v>
      </c>
    </row>
    <row r="22" s="112" customFormat="1" ht="18" customHeight="1" spans="1:4">
      <c r="A22" s="116" t="s">
        <v>1328</v>
      </c>
      <c r="B22" s="117">
        <v>0</v>
      </c>
      <c r="C22" s="117">
        <v>4441</v>
      </c>
      <c r="D22" s="118">
        <f t="shared" si="0"/>
        <v>0</v>
      </c>
    </row>
    <row r="23" s="112" customFormat="1" ht="18" customHeight="1" spans="1:4">
      <c r="A23" s="116" t="s">
        <v>1329</v>
      </c>
      <c r="B23" s="117">
        <v>0</v>
      </c>
      <c r="C23" s="117">
        <v>132</v>
      </c>
      <c r="D23" s="118">
        <f t="shared" si="0"/>
        <v>0</v>
      </c>
    </row>
    <row r="24" s="112" customFormat="1" ht="18" customHeight="1" spans="1:4">
      <c r="A24" s="116" t="s">
        <v>1301</v>
      </c>
      <c r="B24" s="117">
        <v>0</v>
      </c>
      <c r="C24" s="117">
        <v>0</v>
      </c>
      <c r="D24" s="118">
        <v>0</v>
      </c>
    </row>
    <row r="25" ht="18" customHeight="1" spans="1:4">
      <c r="A25" s="85" t="s">
        <v>1330</v>
      </c>
      <c r="B25" s="114">
        <v>0</v>
      </c>
      <c r="C25" s="114">
        <v>0</v>
      </c>
      <c r="D25" s="44">
        <v>0</v>
      </c>
    </row>
    <row r="26" ht="18" customHeight="1" spans="1:4">
      <c r="A26" s="85" t="s">
        <v>1331</v>
      </c>
      <c r="B26" s="114">
        <v>0</v>
      </c>
      <c r="C26" s="114">
        <v>0</v>
      </c>
      <c r="D26" s="44">
        <v>0</v>
      </c>
    </row>
    <row r="27" ht="18" customHeight="1" spans="1:4">
      <c r="A27" s="85" t="s">
        <v>1304</v>
      </c>
      <c r="B27" s="114">
        <f>B28</f>
        <v>1534</v>
      </c>
      <c r="C27" s="114">
        <v>31825</v>
      </c>
      <c r="D27" s="44">
        <f t="shared" si="0"/>
        <v>4.82</v>
      </c>
    </row>
    <row r="28" ht="18" customHeight="1" spans="1:4">
      <c r="A28" s="85" t="s">
        <v>1332</v>
      </c>
      <c r="B28" s="114">
        <f>SUM(B29:B32)</f>
        <v>1534</v>
      </c>
      <c r="C28" s="114">
        <f>SUM(C29:C31)</f>
        <v>98</v>
      </c>
      <c r="D28" s="44">
        <f t="shared" si="0"/>
        <v>1565.31</v>
      </c>
    </row>
    <row r="29" ht="18" customHeight="1" spans="1:4">
      <c r="A29" s="119" t="s">
        <v>1333</v>
      </c>
      <c r="B29" s="114">
        <v>107</v>
      </c>
      <c r="C29" s="114">
        <v>98</v>
      </c>
      <c r="D29" s="44">
        <f t="shared" si="0"/>
        <v>109.18</v>
      </c>
    </row>
    <row r="30" ht="18" customHeight="1" spans="1:4">
      <c r="A30" s="119" t="s">
        <v>1334</v>
      </c>
      <c r="B30" s="114">
        <v>445</v>
      </c>
      <c r="C30" s="114">
        <v>0</v>
      </c>
      <c r="D30" s="44">
        <v>0</v>
      </c>
    </row>
    <row r="31" ht="18" customHeight="1" spans="1:4">
      <c r="A31" s="119" t="s">
        <v>1335</v>
      </c>
      <c r="B31" s="114">
        <v>0</v>
      </c>
      <c r="C31" s="114">
        <v>0</v>
      </c>
      <c r="D31" s="44">
        <v>0</v>
      </c>
    </row>
    <row r="32" ht="18" customHeight="1" spans="1:4">
      <c r="A32" s="119" t="s">
        <v>1336</v>
      </c>
      <c r="B32" s="114">
        <v>982</v>
      </c>
      <c r="C32" s="114">
        <v>0</v>
      </c>
      <c r="D32" s="44">
        <v>0</v>
      </c>
    </row>
    <row r="33" ht="18" customHeight="1" spans="1:4">
      <c r="A33" s="85" t="s">
        <v>1305</v>
      </c>
      <c r="B33" s="114">
        <f>B34</f>
        <v>31633</v>
      </c>
      <c r="C33" s="114">
        <f>C34</f>
        <v>32147</v>
      </c>
      <c r="D33" s="44">
        <f t="shared" si="0"/>
        <v>98.4</v>
      </c>
    </row>
    <row r="34" ht="18" customHeight="1" spans="1:4">
      <c r="A34" s="85" t="s">
        <v>1337</v>
      </c>
      <c r="B34" s="114">
        <f>B35+B36+B37</f>
        <v>31633</v>
      </c>
      <c r="C34" s="114">
        <v>32147</v>
      </c>
      <c r="D34" s="44">
        <f t="shared" si="0"/>
        <v>98.4</v>
      </c>
    </row>
    <row r="35" ht="18" customHeight="1" spans="1:4">
      <c r="A35" s="85" t="s">
        <v>1338</v>
      </c>
      <c r="B35" s="114">
        <v>7100</v>
      </c>
      <c r="C35" s="114">
        <v>6786</v>
      </c>
      <c r="D35" s="44">
        <f t="shared" si="0"/>
        <v>104.63</v>
      </c>
    </row>
    <row r="36" ht="18" customHeight="1" spans="1:4">
      <c r="A36" s="85" t="s">
        <v>1339</v>
      </c>
      <c r="B36" s="114">
        <v>266</v>
      </c>
      <c r="C36" s="114">
        <v>975</v>
      </c>
      <c r="D36" s="44">
        <f t="shared" si="0"/>
        <v>27.28</v>
      </c>
    </row>
    <row r="37" ht="18" customHeight="1" spans="1:4">
      <c r="A37" s="119" t="s">
        <v>1340</v>
      </c>
      <c r="B37" s="114">
        <v>24267</v>
      </c>
      <c r="C37" s="114">
        <v>24386</v>
      </c>
      <c r="D37" s="44">
        <f t="shared" si="0"/>
        <v>99.51</v>
      </c>
    </row>
    <row r="38" ht="18" customHeight="1" spans="1:4">
      <c r="A38" s="85" t="s">
        <v>1306</v>
      </c>
      <c r="B38" s="114">
        <f>B39</f>
        <v>102</v>
      </c>
      <c r="C38" s="114">
        <f>C39</f>
        <v>177</v>
      </c>
      <c r="D38" s="44">
        <f t="shared" si="0"/>
        <v>57.63</v>
      </c>
    </row>
    <row r="39" ht="18" customHeight="1" spans="1:4">
      <c r="A39" s="85" t="s">
        <v>1341</v>
      </c>
      <c r="B39" s="114">
        <f>B40+B41+B42</f>
        <v>102</v>
      </c>
      <c r="C39" s="114">
        <v>177</v>
      </c>
      <c r="D39" s="44">
        <f t="shared" si="0"/>
        <v>57.63</v>
      </c>
    </row>
    <row r="40" ht="18" customHeight="1" spans="1:4">
      <c r="A40" s="85" t="s">
        <v>1342</v>
      </c>
      <c r="B40" s="114">
        <v>40</v>
      </c>
      <c r="C40" s="114">
        <v>8</v>
      </c>
      <c r="D40" s="44">
        <f t="shared" si="0"/>
        <v>500</v>
      </c>
    </row>
    <row r="41" ht="18" customHeight="1" spans="1:4">
      <c r="A41" s="85" t="s">
        <v>1343</v>
      </c>
      <c r="B41" s="114">
        <v>0</v>
      </c>
      <c r="C41" s="114">
        <v>23</v>
      </c>
      <c r="D41" s="44">
        <f t="shared" si="0"/>
        <v>0</v>
      </c>
    </row>
    <row r="42" ht="18" customHeight="1" spans="1:4">
      <c r="A42" s="85" t="s">
        <v>1344</v>
      </c>
      <c r="B42" s="114">
        <v>62</v>
      </c>
      <c r="C42" s="114">
        <v>146</v>
      </c>
      <c r="D42" s="44">
        <f t="shared" si="0"/>
        <v>42.47</v>
      </c>
    </row>
    <row r="43" ht="18" customHeight="1" spans="1:4">
      <c r="A43" s="51" t="s">
        <v>131</v>
      </c>
      <c r="B43" s="120">
        <f>B5+B6+B7+B8+B20+B24+B25+B26+B27+B33+B38</f>
        <v>63939</v>
      </c>
      <c r="C43" s="120">
        <f>C5+C6+C7+C8+C20+C24+C25+C26+C27+C33+C38</f>
        <v>91311</v>
      </c>
      <c r="D43" s="44">
        <f t="shared" si="0"/>
        <v>70.02</v>
      </c>
    </row>
    <row r="44" ht="18" customHeight="1" spans="1:4">
      <c r="A44" s="52" t="s">
        <v>132</v>
      </c>
      <c r="B44" s="120">
        <v>49280</v>
      </c>
      <c r="C44" s="120">
        <v>28998</v>
      </c>
      <c r="D44" s="44">
        <f t="shared" si="0"/>
        <v>169.94</v>
      </c>
    </row>
    <row r="45" ht="18" customHeight="1" spans="1:4">
      <c r="A45" s="52" t="s">
        <v>133</v>
      </c>
      <c r="B45" s="120">
        <f>SUM(B46:B50)</f>
        <v>13382</v>
      </c>
      <c r="C45" s="120">
        <f>SUM(C46:C50)</f>
        <v>34067</v>
      </c>
      <c r="D45" s="44">
        <f t="shared" si="0"/>
        <v>39.28</v>
      </c>
    </row>
    <row r="46" ht="18" customHeight="1" spans="1:4">
      <c r="A46" s="121" t="s">
        <v>1308</v>
      </c>
      <c r="B46" s="85">
        <v>0</v>
      </c>
      <c r="C46" s="85">
        <v>0</v>
      </c>
      <c r="D46" s="44">
        <v>0</v>
      </c>
    </row>
    <row r="47" ht="18" customHeight="1" spans="1:4">
      <c r="A47" s="121" t="s">
        <v>1309</v>
      </c>
      <c r="B47" s="85">
        <v>0</v>
      </c>
      <c r="C47" s="85">
        <v>0</v>
      </c>
      <c r="D47" s="44">
        <v>0</v>
      </c>
    </row>
    <row r="48" ht="18" customHeight="1" spans="1:4">
      <c r="A48" s="121" t="s">
        <v>1148</v>
      </c>
      <c r="B48" s="122">
        <v>13300</v>
      </c>
      <c r="C48" s="122">
        <v>34050</v>
      </c>
      <c r="D48" s="44">
        <f t="shared" si="0"/>
        <v>39.06</v>
      </c>
    </row>
    <row r="49" ht="18" customHeight="1" spans="1:4">
      <c r="A49" s="121" t="s">
        <v>1310</v>
      </c>
      <c r="B49" s="122">
        <v>82</v>
      </c>
      <c r="C49" s="122">
        <v>17</v>
      </c>
      <c r="D49" s="44">
        <f t="shared" si="0"/>
        <v>482.35</v>
      </c>
    </row>
    <row r="50" ht="18" customHeight="1" spans="1:4">
      <c r="A50" s="121" t="s">
        <v>1311</v>
      </c>
      <c r="B50" s="123">
        <v>0</v>
      </c>
      <c r="C50" s="123">
        <v>0</v>
      </c>
      <c r="D50" s="44">
        <v>0</v>
      </c>
    </row>
    <row r="51" ht="18" customHeight="1" spans="1:4">
      <c r="A51" s="51" t="s">
        <v>145</v>
      </c>
      <c r="B51" s="120">
        <f>B44+B45+B43</f>
        <v>126601</v>
      </c>
      <c r="C51" s="120">
        <f>C44+C45+C43</f>
        <v>154376</v>
      </c>
      <c r="D51" s="44">
        <f t="shared" si="0"/>
        <v>82.01</v>
      </c>
    </row>
    <row r="52" ht="9.75" customHeight="1"/>
    <row r="53" spans="1:4">
      <c r="A53" s="96" t="s">
        <v>1345</v>
      </c>
      <c r="B53" s="96"/>
      <c r="C53" s="96"/>
      <c r="D53" s="96"/>
    </row>
  </sheetData>
  <mergeCells count="2">
    <mergeCell ref="A2:D2"/>
    <mergeCell ref="A53:D53"/>
  </mergeCells>
  <pageMargins left="0.707638888888889" right="0.707638888888889" top="0.747916666666667" bottom="0.747916666666667" header="0.313888888888889" footer="0.313888888888889"/>
  <pageSetup paperSize="9" scale="96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opLeftCell="A11" workbookViewId="0">
      <selection activeCell="A5" sqref="A5:A25"/>
    </sheetView>
  </sheetViews>
  <sheetFormatPr defaultColWidth="9" defaultRowHeight="14.25"/>
  <cols>
    <col min="1" max="1" width="15.625" customWidth="1"/>
    <col min="2" max="3" width="8.625" customWidth="1"/>
    <col min="4" max="12" width="8" customWidth="1"/>
  </cols>
  <sheetData>
    <row r="1" ht="18.6" customHeight="1" spans="1:2">
      <c r="A1" s="86" t="s">
        <v>1346</v>
      </c>
      <c r="B1" s="86"/>
    </row>
    <row r="2" ht="24" spans="1:12">
      <c r="A2" s="88" t="s">
        <v>31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ht="19.5" customHeight="1" spans="1:12">
      <c r="A3" s="90"/>
      <c r="B3" s="90"/>
      <c r="C3" s="90"/>
      <c r="D3" s="90"/>
      <c r="E3" s="90"/>
      <c r="F3" s="90"/>
      <c r="G3" s="90"/>
      <c r="H3" s="90"/>
      <c r="I3" s="90"/>
      <c r="K3" s="97"/>
      <c r="L3" s="91" t="s">
        <v>1160</v>
      </c>
    </row>
    <row r="4" ht="56.25" customHeight="1" spans="1:12">
      <c r="A4" s="92" t="s">
        <v>1239</v>
      </c>
      <c r="B4" s="93" t="s">
        <v>1240</v>
      </c>
      <c r="C4" s="110" t="s">
        <v>1347</v>
      </c>
      <c r="D4" s="110" t="s">
        <v>1348</v>
      </c>
      <c r="E4" s="110" t="s">
        <v>1349</v>
      </c>
      <c r="F4" s="110" t="s">
        <v>1350</v>
      </c>
      <c r="G4" s="110" t="s">
        <v>1351</v>
      </c>
      <c r="H4" s="110" t="s">
        <v>1352</v>
      </c>
      <c r="I4" s="110" t="s">
        <v>1353</v>
      </c>
      <c r="J4" s="110" t="s">
        <v>1354</v>
      </c>
      <c r="K4" s="110" t="s">
        <v>1355</v>
      </c>
      <c r="L4" s="110" t="s">
        <v>1158</v>
      </c>
    </row>
    <row r="5" ht="24" customHeight="1" spans="1:12">
      <c r="A5" s="95" t="s">
        <v>1244</v>
      </c>
      <c r="B5" s="93">
        <v>0</v>
      </c>
      <c r="C5" s="51">
        <v>0</v>
      </c>
      <c r="D5" s="51">
        <v>0</v>
      </c>
      <c r="E5" s="85">
        <v>0</v>
      </c>
      <c r="F5" s="85">
        <v>0</v>
      </c>
      <c r="G5" s="85">
        <v>0</v>
      </c>
      <c r="H5" s="85">
        <v>0</v>
      </c>
      <c r="I5" s="85">
        <v>0</v>
      </c>
      <c r="J5" s="85">
        <v>0</v>
      </c>
      <c r="K5" s="85">
        <v>0</v>
      </c>
      <c r="L5" s="85">
        <v>0</v>
      </c>
    </row>
    <row r="6" ht="24" customHeight="1" spans="1:12">
      <c r="A6" s="95" t="s">
        <v>1246</v>
      </c>
      <c r="B6" s="93">
        <v>0</v>
      </c>
      <c r="C6" s="51">
        <v>0</v>
      </c>
      <c r="D6" s="51">
        <v>0</v>
      </c>
      <c r="E6" s="85">
        <v>0</v>
      </c>
      <c r="F6" s="85">
        <v>0</v>
      </c>
      <c r="G6" s="85">
        <v>0</v>
      </c>
      <c r="H6" s="85">
        <v>0</v>
      </c>
      <c r="I6" s="85">
        <v>0</v>
      </c>
      <c r="J6" s="85">
        <v>0</v>
      </c>
      <c r="K6" s="85">
        <v>0</v>
      </c>
      <c r="L6" s="85">
        <v>0</v>
      </c>
    </row>
    <row r="7" ht="24" customHeight="1" spans="1:12">
      <c r="A7" s="95" t="s">
        <v>1247</v>
      </c>
      <c r="B7" s="93">
        <v>0</v>
      </c>
      <c r="C7" s="51">
        <v>0</v>
      </c>
      <c r="D7" s="51">
        <v>0</v>
      </c>
      <c r="E7" s="85">
        <v>0</v>
      </c>
      <c r="F7" s="85">
        <v>0</v>
      </c>
      <c r="G7" s="85">
        <v>0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</row>
    <row r="8" ht="24" customHeight="1" spans="1:12">
      <c r="A8" s="95" t="s">
        <v>1248</v>
      </c>
      <c r="B8" s="93">
        <v>0</v>
      </c>
      <c r="C8" s="51">
        <v>0</v>
      </c>
      <c r="D8" s="51">
        <v>0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0</v>
      </c>
    </row>
    <row r="9" ht="24" customHeight="1" spans="1:12">
      <c r="A9" s="95" t="s">
        <v>1249</v>
      </c>
      <c r="B9" s="93">
        <v>0</v>
      </c>
      <c r="C9" s="51">
        <v>0</v>
      </c>
      <c r="D9" s="51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</row>
    <row r="10" ht="24" customHeight="1" spans="1:12">
      <c r="A10" s="95" t="s">
        <v>1250</v>
      </c>
      <c r="B10" s="93">
        <v>0</v>
      </c>
      <c r="C10" s="51">
        <v>0</v>
      </c>
      <c r="D10" s="51">
        <v>0</v>
      </c>
      <c r="E10" s="85">
        <v>0</v>
      </c>
      <c r="F10" s="85">
        <v>0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</row>
    <row r="11" ht="24" customHeight="1" spans="1:12">
      <c r="A11" s="95" t="s">
        <v>1251</v>
      </c>
      <c r="B11" s="93">
        <v>0</v>
      </c>
      <c r="C11" s="51">
        <v>0</v>
      </c>
      <c r="D11" s="51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</row>
    <row r="12" ht="24" customHeight="1" spans="1:12">
      <c r="A12" s="95" t="s">
        <v>1252</v>
      </c>
      <c r="B12" s="93">
        <v>0</v>
      </c>
      <c r="C12" s="51">
        <v>0</v>
      </c>
      <c r="D12" s="51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</row>
    <row r="13" ht="24" customHeight="1" spans="1:12">
      <c r="A13" s="95" t="s">
        <v>1253</v>
      </c>
      <c r="B13" s="93">
        <v>0</v>
      </c>
      <c r="C13" s="51">
        <v>0</v>
      </c>
      <c r="D13" s="51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</row>
    <row r="14" ht="24" customHeight="1" spans="1:12">
      <c r="A14" s="95" t="s">
        <v>1254</v>
      </c>
      <c r="B14" s="93">
        <v>0</v>
      </c>
      <c r="C14" s="51">
        <v>0</v>
      </c>
      <c r="D14" s="51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</row>
    <row r="15" ht="24" customHeight="1" spans="1:12">
      <c r="A15" s="95" t="s">
        <v>1255</v>
      </c>
      <c r="B15" s="93">
        <v>0</v>
      </c>
      <c r="C15" s="51">
        <v>0</v>
      </c>
      <c r="D15" s="51">
        <v>0</v>
      </c>
      <c r="E15" s="85">
        <v>0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</row>
    <row r="16" ht="24" customHeight="1" spans="1:12">
      <c r="A16" s="95" t="s">
        <v>1256</v>
      </c>
      <c r="B16" s="93">
        <v>0</v>
      </c>
      <c r="C16" s="51">
        <v>0</v>
      </c>
      <c r="D16" s="51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</row>
    <row r="17" ht="24" customHeight="1" spans="1:12">
      <c r="A17" s="95" t="s">
        <v>1257</v>
      </c>
      <c r="B17" s="93">
        <v>0</v>
      </c>
      <c r="C17" s="51">
        <v>0</v>
      </c>
      <c r="D17" s="51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</row>
    <row r="18" ht="24" customHeight="1" spans="1:12">
      <c r="A18" s="95" t="s">
        <v>1258</v>
      </c>
      <c r="B18" s="93">
        <v>0</v>
      </c>
      <c r="C18" s="51">
        <v>0</v>
      </c>
      <c r="D18" s="51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</row>
    <row r="19" ht="24" customHeight="1" spans="1:12">
      <c r="A19" s="95" t="s">
        <v>1259</v>
      </c>
      <c r="B19" s="93">
        <v>0</v>
      </c>
      <c r="C19" s="51">
        <v>0</v>
      </c>
      <c r="D19" s="51">
        <v>0</v>
      </c>
      <c r="E19" s="85">
        <v>0</v>
      </c>
      <c r="F19" s="85">
        <v>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</row>
    <row r="20" ht="24" customHeight="1" spans="1:12">
      <c r="A20" s="95" t="s">
        <v>1260</v>
      </c>
      <c r="B20" s="93">
        <v>0</v>
      </c>
      <c r="C20" s="51">
        <v>0</v>
      </c>
      <c r="D20" s="51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</row>
    <row r="21" ht="24" customHeight="1" spans="1:12">
      <c r="A21" s="95" t="s">
        <v>1261</v>
      </c>
      <c r="B21" s="93">
        <v>0</v>
      </c>
      <c r="C21" s="51">
        <v>0</v>
      </c>
      <c r="D21" s="51">
        <v>0</v>
      </c>
      <c r="E21" s="85">
        <v>0</v>
      </c>
      <c r="F21" s="85">
        <v>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</row>
    <row r="22" ht="24" customHeight="1" spans="1:12">
      <c r="A22" s="95" t="s">
        <v>1262</v>
      </c>
      <c r="B22" s="93">
        <v>0</v>
      </c>
      <c r="C22" s="51">
        <v>0</v>
      </c>
      <c r="D22" s="51">
        <v>0</v>
      </c>
      <c r="E22" s="85">
        <v>0</v>
      </c>
      <c r="F22" s="85">
        <v>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</row>
    <row r="23" ht="24" customHeight="1" spans="1:12">
      <c r="A23" s="95" t="s">
        <v>1263</v>
      </c>
      <c r="B23" s="93">
        <v>0</v>
      </c>
      <c r="C23" s="51">
        <v>0</v>
      </c>
      <c r="D23" s="51">
        <v>0</v>
      </c>
      <c r="E23" s="85">
        <v>0</v>
      </c>
      <c r="F23" s="85">
        <v>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</row>
    <row r="24" ht="24" customHeight="1" spans="1:12">
      <c r="A24" s="95" t="s">
        <v>1264</v>
      </c>
      <c r="B24" s="93">
        <v>0</v>
      </c>
      <c r="C24" s="51">
        <v>0</v>
      </c>
      <c r="D24" s="51">
        <v>0</v>
      </c>
      <c r="E24" s="85">
        <v>0</v>
      </c>
      <c r="F24" s="85">
        <v>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</row>
    <row r="25" ht="24" customHeight="1" spans="1:12">
      <c r="A25" s="95" t="s">
        <v>1265</v>
      </c>
      <c r="B25" s="93">
        <v>0</v>
      </c>
      <c r="C25" s="51">
        <v>0</v>
      </c>
      <c r="D25" s="51">
        <v>0</v>
      </c>
      <c r="E25" s="85">
        <v>0</v>
      </c>
      <c r="F25" s="85">
        <v>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</row>
    <row r="26" ht="24" customHeight="1" spans="1:12">
      <c r="A26" s="111" t="s">
        <v>1097</v>
      </c>
      <c r="B26" s="93">
        <v>0</v>
      </c>
      <c r="C26" s="51">
        <v>0</v>
      </c>
      <c r="D26" s="51">
        <v>0</v>
      </c>
      <c r="E26" s="85">
        <v>0</v>
      </c>
      <c r="F26" s="85">
        <v>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</row>
    <row r="28" ht="33.75" customHeight="1" spans="1:12">
      <c r="A28" s="96" t="s">
        <v>1356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</row>
  </sheetData>
  <mergeCells count="2">
    <mergeCell ref="A2:L2"/>
    <mergeCell ref="A28:L28"/>
  </mergeCells>
  <pageMargins left="0.707638888888889" right="0.707638888888889" top="0.747916666666667" bottom="0.747916666666667" header="0.313888888888889" footer="0.313888888888889"/>
  <pageSetup paperSize="9" scale="78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workbookViewId="0">
      <selection activeCell="D10" sqref="D10"/>
    </sheetView>
  </sheetViews>
  <sheetFormatPr defaultColWidth="9" defaultRowHeight="14.25" outlineLevelCol="3"/>
  <cols>
    <col min="1" max="1" width="37.375" customWidth="1"/>
    <col min="2" max="3" width="14.375" customWidth="1"/>
    <col min="4" max="4" width="16.125" customWidth="1"/>
  </cols>
  <sheetData>
    <row r="1" ht="18.6" customHeight="1" spans="1:1">
      <c r="A1" s="86" t="s">
        <v>1357</v>
      </c>
    </row>
    <row r="2" ht="27" customHeight="1" spans="1:4">
      <c r="A2" s="88" t="s">
        <v>33</v>
      </c>
      <c r="B2" s="88"/>
      <c r="C2" s="88"/>
      <c r="D2" s="88"/>
    </row>
    <row r="3" ht="20.25" customHeight="1" spans="1:4">
      <c r="A3" s="98"/>
      <c r="B3" s="99"/>
      <c r="C3" s="99"/>
      <c r="D3" s="106" t="s">
        <v>1160</v>
      </c>
    </row>
    <row r="4" ht="49.9" customHeight="1" spans="1:4">
      <c r="A4" s="100" t="s">
        <v>60</v>
      </c>
      <c r="B4" s="100" t="s">
        <v>61</v>
      </c>
      <c r="C4" s="35" t="s">
        <v>62</v>
      </c>
      <c r="D4" s="35" t="s">
        <v>63</v>
      </c>
    </row>
    <row r="5" ht="30.6" customHeight="1" spans="1:4">
      <c r="A5" s="85" t="s">
        <v>1358</v>
      </c>
      <c r="B5" s="85">
        <v>0</v>
      </c>
      <c r="C5" s="85">
        <v>0</v>
      </c>
      <c r="D5" s="44">
        <v>0</v>
      </c>
    </row>
    <row r="6" ht="30.6" customHeight="1" spans="1:4">
      <c r="A6" s="85" t="s">
        <v>1359</v>
      </c>
      <c r="B6" s="85">
        <v>0</v>
      </c>
      <c r="C6" s="85">
        <v>0</v>
      </c>
      <c r="D6" s="44">
        <v>0</v>
      </c>
    </row>
    <row r="7" ht="30.6" customHeight="1" spans="1:4">
      <c r="A7" s="85" t="s">
        <v>1360</v>
      </c>
      <c r="B7" s="85">
        <v>0</v>
      </c>
      <c r="C7" s="85">
        <v>0</v>
      </c>
      <c r="D7" s="44">
        <v>0</v>
      </c>
    </row>
    <row r="8" ht="30.6" customHeight="1" spans="1:4">
      <c r="A8" s="85" t="s">
        <v>1361</v>
      </c>
      <c r="B8" s="85">
        <v>0</v>
      </c>
      <c r="C8" s="85">
        <v>0</v>
      </c>
      <c r="D8" s="44">
        <v>0</v>
      </c>
    </row>
    <row r="9" ht="30.6" customHeight="1" spans="1:4">
      <c r="A9" s="85" t="s">
        <v>1362</v>
      </c>
      <c r="B9" s="85">
        <v>500</v>
      </c>
      <c r="C9" s="85">
        <v>1000</v>
      </c>
      <c r="D9" s="44">
        <f t="shared" ref="D9:D14" si="0">ROUND(B9/C9*100,2)</f>
        <v>50</v>
      </c>
    </row>
    <row r="10" ht="30.6" customHeight="1" spans="1:4">
      <c r="A10" s="51" t="s">
        <v>91</v>
      </c>
      <c r="B10" s="52">
        <v>500</v>
      </c>
      <c r="C10" s="52">
        <f>C9</f>
        <v>1000</v>
      </c>
      <c r="D10" s="44">
        <f t="shared" si="0"/>
        <v>50</v>
      </c>
    </row>
    <row r="11" ht="30.6" customHeight="1" spans="1:4">
      <c r="A11" s="85" t="s">
        <v>1363</v>
      </c>
      <c r="B11" s="107">
        <v>0</v>
      </c>
      <c r="C11" s="107">
        <v>0</v>
      </c>
      <c r="D11" s="44">
        <v>0</v>
      </c>
    </row>
    <row r="12" ht="30.6" customHeight="1" spans="1:4">
      <c r="A12" s="105" t="s">
        <v>1364</v>
      </c>
      <c r="B12" s="107">
        <v>0</v>
      </c>
      <c r="C12" s="107">
        <v>0</v>
      </c>
      <c r="D12" s="44">
        <v>0</v>
      </c>
    </row>
    <row r="13" ht="30.6" customHeight="1" spans="1:4">
      <c r="A13" s="105" t="s">
        <v>1365</v>
      </c>
      <c r="B13" s="107">
        <v>0</v>
      </c>
      <c r="C13" s="107">
        <v>0</v>
      </c>
      <c r="D13" s="44">
        <v>0</v>
      </c>
    </row>
    <row r="14" ht="30.6" customHeight="1" spans="1:4">
      <c r="A14" s="108" t="s">
        <v>104</v>
      </c>
      <c r="B14" s="109">
        <v>500</v>
      </c>
      <c r="C14" s="109">
        <v>1000</v>
      </c>
      <c r="D14" s="44">
        <f t="shared" si="0"/>
        <v>50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9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D9" sqref="D9"/>
    </sheetView>
  </sheetViews>
  <sheetFormatPr defaultColWidth="9" defaultRowHeight="14.25" outlineLevelCol="3"/>
  <cols>
    <col min="1" max="1" width="34.625" customWidth="1"/>
    <col min="2" max="2" width="14.5" customWidth="1"/>
    <col min="3" max="3" width="14.25" customWidth="1"/>
    <col min="4" max="4" width="16.25" customWidth="1"/>
  </cols>
  <sheetData>
    <row r="1" ht="23.45" customHeight="1" spans="1:1">
      <c r="A1" s="86" t="s">
        <v>1366</v>
      </c>
    </row>
    <row r="2" ht="24" spans="1:4">
      <c r="A2" s="88" t="s">
        <v>35</v>
      </c>
      <c r="B2" s="88"/>
      <c r="C2" s="88"/>
      <c r="D2" s="88"/>
    </row>
    <row r="3" ht="23.25" customHeight="1" spans="1:4">
      <c r="A3" s="98"/>
      <c r="B3" s="99"/>
      <c r="C3" s="99"/>
      <c r="D3" s="91" t="s">
        <v>1160</v>
      </c>
    </row>
    <row r="4" ht="50.45" customHeight="1" spans="1:4">
      <c r="A4" s="100" t="s">
        <v>60</v>
      </c>
      <c r="B4" s="100" t="s">
        <v>61</v>
      </c>
      <c r="C4" s="35" t="s">
        <v>62</v>
      </c>
      <c r="D4" s="35" t="s">
        <v>63</v>
      </c>
    </row>
    <row r="5" ht="31.35" customHeight="1" spans="1:4">
      <c r="A5" s="85" t="s">
        <v>1367</v>
      </c>
      <c r="B5" s="85">
        <v>0</v>
      </c>
      <c r="C5" s="85">
        <v>0</v>
      </c>
      <c r="D5" s="44">
        <v>0</v>
      </c>
    </row>
    <row r="6" ht="31.15" customHeight="1" spans="1:4">
      <c r="A6" s="85" t="s">
        <v>1368</v>
      </c>
      <c r="B6" s="85">
        <v>0</v>
      </c>
      <c r="C6" s="85">
        <v>0</v>
      </c>
      <c r="D6" s="44">
        <v>0</v>
      </c>
    </row>
    <row r="7" ht="31.15" customHeight="1" spans="1:4">
      <c r="A7" s="85" t="s">
        <v>1369</v>
      </c>
      <c r="B7" s="85">
        <v>0</v>
      </c>
      <c r="C7" s="85">
        <v>0</v>
      </c>
      <c r="D7" s="44">
        <v>0</v>
      </c>
    </row>
    <row r="8" ht="31.15" customHeight="1" spans="1:4">
      <c r="A8" s="85" t="s">
        <v>1370</v>
      </c>
      <c r="B8" s="85">
        <v>0</v>
      </c>
      <c r="C8" s="85">
        <v>0</v>
      </c>
      <c r="D8" s="44">
        <v>0</v>
      </c>
    </row>
    <row r="9" ht="31.15" customHeight="1" spans="1:4">
      <c r="A9" s="85" t="s">
        <v>1371</v>
      </c>
      <c r="B9" s="85">
        <v>350</v>
      </c>
      <c r="C9" s="85">
        <v>1000</v>
      </c>
      <c r="D9" s="44">
        <f>ROUND(B9/C9*100,2)</f>
        <v>35</v>
      </c>
    </row>
    <row r="10" ht="31.15" customHeight="1" spans="1:4">
      <c r="A10" s="51" t="s">
        <v>131</v>
      </c>
      <c r="B10" s="52">
        <v>350</v>
      </c>
      <c r="C10" s="52">
        <v>1000</v>
      </c>
      <c r="D10" s="44">
        <f>ROUND(B10/C10*100,2)</f>
        <v>35</v>
      </c>
    </row>
    <row r="11" ht="31.15" customHeight="1" spans="1:4">
      <c r="A11" s="85" t="s">
        <v>1372</v>
      </c>
      <c r="B11" s="85">
        <v>0</v>
      </c>
      <c r="C11" s="85">
        <v>0</v>
      </c>
      <c r="D11" s="44">
        <v>0</v>
      </c>
    </row>
    <row r="12" ht="31.15" customHeight="1" spans="1:4">
      <c r="A12" s="85" t="s">
        <v>1373</v>
      </c>
      <c r="B12" s="85">
        <v>0</v>
      </c>
      <c r="C12" s="85">
        <v>0</v>
      </c>
      <c r="D12" s="44">
        <v>0</v>
      </c>
    </row>
    <row r="13" ht="31.15" customHeight="1" spans="1:4">
      <c r="A13" s="85" t="s">
        <v>1374</v>
      </c>
      <c r="B13" s="85">
        <v>150</v>
      </c>
      <c r="C13" s="85">
        <v>0</v>
      </c>
      <c r="D13" s="44">
        <v>0</v>
      </c>
    </row>
    <row r="14" ht="31.15" customHeight="1" spans="1:4">
      <c r="A14" s="85" t="s">
        <v>1375</v>
      </c>
      <c r="B14" s="85">
        <v>0</v>
      </c>
      <c r="C14" s="85">
        <v>0</v>
      </c>
      <c r="D14" s="44">
        <v>0</v>
      </c>
    </row>
    <row r="15" ht="31.15" customHeight="1" spans="1:4">
      <c r="A15" s="51" t="s">
        <v>145</v>
      </c>
      <c r="B15" s="52">
        <v>500</v>
      </c>
      <c r="C15" s="52">
        <v>1000</v>
      </c>
      <c r="D15" s="44">
        <f>ROUND(B15/C15*100,2)</f>
        <v>50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workbookViewId="0">
      <selection activeCell="D9" sqref="D9"/>
    </sheetView>
  </sheetViews>
  <sheetFormatPr defaultColWidth="9" defaultRowHeight="14.25" outlineLevelCol="3"/>
  <cols>
    <col min="1" max="1" width="45.75" customWidth="1"/>
    <col min="2" max="2" width="15" customWidth="1"/>
    <col min="3" max="3" width="14" customWidth="1"/>
    <col min="4" max="4" width="16.75" customWidth="1"/>
  </cols>
  <sheetData>
    <row r="1" ht="15.75" customHeight="1" spans="1:1">
      <c r="A1" s="86" t="s">
        <v>1376</v>
      </c>
    </row>
    <row r="2" ht="27" customHeight="1" spans="1:4">
      <c r="A2" s="88" t="s">
        <v>37</v>
      </c>
      <c r="B2" s="88"/>
      <c r="C2" s="88"/>
      <c r="D2" s="88"/>
    </row>
    <row r="3" ht="20.25" customHeight="1" spans="1:4">
      <c r="A3" s="98"/>
      <c r="B3" s="99"/>
      <c r="C3" s="99"/>
      <c r="D3" s="91" t="s">
        <v>1160</v>
      </c>
    </row>
    <row r="4" ht="48.6" customHeight="1" spans="1:4">
      <c r="A4" s="100" t="s">
        <v>60</v>
      </c>
      <c r="B4" s="100" t="s">
        <v>61</v>
      </c>
      <c r="C4" s="35" t="s">
        <v>62</v>
      </c>
      <c r="D4" s="35" t="s">
        <v>63</v>
      </c>
    </row>
    <row r="5" ht="23.45" customHeight="1" spans="1:4">
      <c r="A5" s="85" t="s">
        <v>1358</v>
      </c>
      <c r="B5" s="85">
        <v>0</v>
      </c>
      <c r="C5" s="85">
        <v>0</v>
      </c>
      <c r="D5" s="85">
        <v>0</v>
      </c>
    </row>
    <row r="6" ht="23.45" customHeight="1" spans="1:4">
      <c r="A6" s="85" t="s">
        <v>1359</v>
      </c>
      <c r="B6" s="85">
        <v>0</v>
      </c>
      <c r="C6" s="85">
        <v>0</v>
      </c>
      <c r="D6" s="85">
        <v>0</v>
      </c>
    </row>
    <row r="7" ht="23.45" customHeight="1" spans="1:4">
      <c r="A7" s="85" t="s">
        <v>1360</v>
      </c>
      <c r="B7" s="85">
        <v>0</v>
      </c>
      <c r="C7" s="85">
        <v>0</v>
      </c>
      <c r="D7" s="85">
        <v>0</v>
      </c>
    </row>
    <row r="8" ht="23.45" customHeight="1" spans="1:4">
      <c r="A8" s="85" t="s">
        <v>1361</v>
      </c>
      <c r="B8" s="85">
        <v>0</v>
      </c>
      <c r="C8" s="85">
        <v>0</v>
      </c>
      <c r="D8" s="85">
        <v>0</v>
      </c>
    </row>
    <row r="9" ht="23.45" customHeight="1" spans="1:4">
      <c r="A9" s="85" t="s">
        <v>1362</v>
      </c>
      <c r="B9" s="85">
        <v>500</v>
      </c>
      <c r="C9" s="85">
        <v>1000</v>
      </c>
      <c r="D9" s="44">
        <f t="shared" ref="D9:D14" si="0">ROUND(B9/C9*100,2)</f>
        <v>50</v>
      </c>
    </row>
    <row r="10" ht="23.45" customHeight="1" spans="1:4">
      <c r="A10" s="51" t="s">
        <v>91</v>
      </c>
      <c r="B10" s="85">
        <v>500</v>
      </c>
      <c r="C10" s="85">
        <v>1000</v>
      </c>
      <c r="D10" s="44">
        <f t="shared" si="0"/>
        <v>50</v>
      </c>
    </row>
    <row r="11" ht="23.45" customHeight="1" spans="1:4">
      <c r="A11" s="85" t="s">
        <v>1363</v>
      </c>
      <c r="B11" s="85">
        <v>0</v>
      </c>
      <c r="C11" s="85">
        <v>0</v>
      </c>
      <c r="D11" s="44">
        <v>0</v>
      </c>
    </row>
    <row r="12" ht="23.45" customHeight="1" spans="1:4">
      <c r="A12" s="105" t="s">
        <v>1364</v>
      </c>
      <c r="B12" s="85">
        <v>0</v>
      </c>
      <c r="C12" s="85">
        <v>0</v>
      </c>
      <c r="D12" s="44">
        <v>0</v>
      </c>
    </row>
    <row r="13" ht="23.45" customHeight="1" spans="1:4">
      <c r="A13" s="105" t="s">
        <v>1365</v>
      </c>
      <c r="B13" s="85">
        <v>0</v>
      </c>
      <c r="C13" s="85">
        <v>0</v>
      </c>
      <c r="D13" s="44">
        <v>0</v>
      </c>
    </row>
    <row r="14" ht="23.45" customHeight="1" spans="1:4">
      <c r="A14" s="51" t="s">
        <v>104</v>
      </c>
      <c r="B14" s="85">
        <v>500</v>
      </c>
      <c r="C14" s="85">
        <v>1000</v>
      </c>
      <c r="D14" s="44">
        <f t="shared" si="0"/>
        <v>50</v>
      </c>
    </row>
  </sheetData>
  <mergeCells count="1">
    <mergeCell ref="A2:D2"/>
  </mergeCells>
  <pageMargins left="0.707638888888889" right="0.707638888888889" top="0.747916666666667" bottom="0.747916666666667" header="0.313888888888889" footer="0.313888888888889"/>
  <pageSetup paperSize="9" scale="8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workbookViewId="0">
      <selection activeCell="E14" sqref="E14"/>
    </sheetView>
  </sheetViews>
  <sheetFormatPr defaultColWidth="9" defaultRowHeight="14.25" outlineLevelCol="3"/>
  <cols>
    <col min="1" max="1" width="42.125" customWidth="1"/>
    <col min="2" max="2" width="14.375" customWidth="1"/>
    <col min="3" max="3" width="14.5" customWidth="1"/>
    <col min="4" max="4" width="16" customWidth="1"/>
    <col min="5" max="5" width="25.5" customWidth="1"/>
  </cols>
  <sheetData>
    <row r="1" ht="18" customHeight="1" spans="1:1">
      <c r="A1" s="86" t="s">
        <v>1377</v>
      </c>
    </row>
    <row r="2" ht="28.5" customHeight="1" spans="1:4">
      <c r="A2" s="88" t="s">
        <v>39</v>
      </c>
      <c r="B2" s="88"/>
      <c r="C2" s="88"/>
      <c r="D2" s="88"/>
    </row>
    <row r="3" ht="20.25" customHeight="1" spans="1:4">
      <c r="A3" s="98"/>
      <c r="B3" s="99"/>
      <c r="C3" s="99"/>
      <c r="D3" s="91" t="s">
        <v>1160</v>
      </c>
    </row>
    <row r="4" ht="44.25" customHeight="1" spans="1:4">
      <c r="A4" s="100" t="s">
        <v>60</v>
      </c>
      <c r="B4" s="100" t="s">
        <v>61</v>
      </c>
      <c r="C4" s="35" t="s">
        <v>62</v>
      </c>
      <c r="D4" s="35" t="s">
        <v>63</v>
      </c>
    </row>
    <row r="5" ht="18.6" customHeight="1" spans="1:4">
      <c r="A5" s="101" t="s">
        <v>1367</v>
      </c>
      <c r="B5" s="85">
        <v>0</v>
      </c>
      <c r="C5" s="85">
        <v>0</v>
      </c>
      <c r="D5" s="44">
        <v>0</v>
      </c>
    </row>
    <row r="6" ht="18.6" customHeight="1" spans="1:4">
      <c r="A6" s="101" t="s">
        <v>1368</v>
      </c>
      <c r="B6" s="85">
        <v>0</v>
      </c>
      <c r="C6" s="85">
        <v>0</v>
      </c>
      <c r="D6" s="44">
        <v>0</v>
      </c>
    </row>
    <row r="7" ht="18.6" customHeight="1" spans="1:4">
      <c r="A7" s="101" t="s">
        <v>1369</v>
      </c>
      <c r="B7" s="102">
        <v>0</v>
      </c>
      <c r="C7" s="102">
        <v>0</v>
      </c>
      <c r="D7" s="44">
        <v>0</v>
      </c>
    </row>
    <row r="8" ht="18.6" customHeight="1" spans="1:4">
      <c r="A8" s="101" t="s">
        <v>1370</v>
      </c>
      <c r="B8" s="102">
        <v>0</v>
      </c>
      <c r="C8" s="102">
        <v>0</v>
      </c>
      <c r="D8" s="44">
        <v>0</v>
      </c>
    </row>
    <row r="9" ht="18.6" customHeight="1" spans="1:4">
      <c r="A9" s="101" t="s">
        <v>1371</v>
      </c>
      <c r="B9" s="102">
        <v>350</v>
      </c>
      <c r="C9" s="102">
        <v>1000</v>
      </c>
      <c r="D9" s="44">
        <f t="shared" ref="D9:D11" si="0">ROUND(B9/C9*100,2)</f>
        <v>35</v>
      </c>
    </row>
    <row r="10" ht="18.6" customHeight="1" spans="1:4">
      <c r="A10" s="103" t="s">
        <v>1378</v>
      </c>
      <c r="B10" s="102">
        <v>350</v>
      </c>
      <c r="C10" s="102">
        <v>1000</v>
      </c>
      <c r="D10" s="44">
        <f t="shared" si="0"/>
        <v>35</v>
      </c>
    </row>
    <row r="11" ht="18.6" customHeight="1" spans="1:4">
      <c r="A11" s="51" t="s">
        <v>131</v>
      </c>
      <c r="B11" s="104">
        <v>350</v>
      </c>
      <c r="C11" s="104">
        <v>1000</v>
      </c>
      <c r="D11" s="44">
        <f t="shared" si="0"/>
        <v>35</v>
      </c>
    </row>
    <row r="12" ht="18.6" customHeight="1" spans="1:4">
      <c r="A12" s="85" t="s">
        <v>1379</v>
      </c>
      <c r="B12" s="102">
        <v>0</v>
      </c>
      <c r="C12" s="102">
        <v>0</v>
      </c>
      <c r="D12" s="44">
        <v>0</v>
      </c>
    </row>
    <row r="13" ht="18.6" customHeight="1" spans="1:4">
      <c r="A13" s="85" t="s">
        <v>1380</v>
      </c>
      <c r="B13" s="102">
        <v>0</v>
      </c>
      <c r="C13" s="102">
        <v>0</v>
      </c>
      <c r="D13" s="44">
        <v>0</v>
      </c>
    </row>
    <row r="14" ht="18.6" customHeight="1" spans="1:4">
      <c r="A14" s="85" t="s">
        <v>1381</v>
      </c>
      <c r="B14" s="102">
        <v>150</v>
      </c>
      <c r="C14" s="102">
        <v>0</v>
      </c>
      <c r="D14" s="44">
        <v>0</v>
      </c>
    </row>
    <row r="15" ht="18.6" customHeight="1" spans="1:4">
      <c r="A15" s="85" t="s">
        <v>1382</v>
      </c>
      <c r="B15" s="102">
        <v>0</v>
      </c>
      <c r="C15" s="102">
        <v>0</v>
      </c>
      <c r="D15" s="44">
        <v>0</v>
      </c>
    </row>
    <row r="16" ht="18.6" customHeight="1" spans="1:4">
      <c r="A16" s="51" t="s">
        <v>145</v>
      </c>
      <c r="B16" s="104">
        <v>500</v>
      </c>
      <c r="C16" s="104">
        <v>1000</v>
      </c>
      <c r="D16" s="44">
        <f>ROUND(B16/C16*100,2)</f>
        <v>50</v>
      </c>
    </row>
    <row r="18" ht="16.5" customHeight="1" spans="1:4">
      <c r="A18" s="96" t="s">
        <v>1345</v>
      </c>
      <c r="B18" s="96"/>
      <c r="C18" s="96"/>
      <c r="D18" s="96"/>
    </row>
  </sheetData>
  <mergeCells count="2">
    <mergeCell ref="A2:D2"/>
    <mergeCell ref="A18:D18"/>
  </mergeCells>
  <pageMargins left="0.707638888888889" right="0.707638888888889" top="0.747916666666667" bottom="0.747916666666667" header="0.313888888888889" footer="0.313888888888889"/>
  <pageSetup paperSize="9" scale="94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workbookViewId="0">
      <selection activeCell="B32" sqref="B32"/>
    </sheetView>
  </sheetViews>
  <sheetFormatPr defaultColWidth="9" defaultRowHeight="14.25"/>
  <cols>
    <col min="1" max="1" width="19.75" customWidth="1"/>
    <col min="2" max="5" width="15" customWidth="1"/>
    <col min="6" max="10" width="10.125" customWidth="1"/>
    <col min="11" max="11" width="15.125" customWidth="1"/>
  </cols>
  <sheetData>
    <row r="1" ht="18.6" customHeight="1" spans="1:2">
      <c r="A1" s="86" t="s">
        <v>1383</v>
      </c>
      <c r="B1" s="87"/>
    </row>
    <row r="2" ht="24" spans="1:11">
      <c r="A2" s="88" t="s">
        <v>41</v>
      </c>
      <c r="B2" s="88"/>
      <c r="C2" s="88"/>
      <c r="D2" s="88"/>
      <c r="E2" s="88"/>
      <c r="F2" s="89"/>
      <c r="G2" s="89"/>
      <c r="H2" s="89"/>
      <c r="I2" s="89"/>
      <c r="J2" s="89"/>
      <c r="K2" s="89"/>
    </row>
    <row r="3" ht="21.75" customHeight="1" spans="1:11">
      <c r="A3" s="90"/>
      <c r="B3" s="90"/>
      <c r="C3" s="90"/>
      <c r="D3" s="90"/>
      <c r="E3" s="91" t="s">
        <v>1160</v>
      </c>
      <c r="F3" s="90"/>
      <c r="G3" s="90"/>
      <c r="H3" s="90"/>
      <c r="I3" s="90"/>
      <c r="K3" s="97"/>
    </row>
    <row r="4" ht="24" customHeight="1" spans="1:5">
      <c r="A4" s="92" t="s">
        <v>1239</v>
      </c>
      <c r="B4" s="93" t="s">
        <v>1240</v>
      </c>
      <c r="C4" s="94" t="s">
        <v>1384</v>
      </c>
      <c r="D4" s="94" t="s">
        <v>1384</v>
      </c>
      <c r="E4" s="94" t="s">
        <v>1385</v>
      </c>
    </row>
    <row r="5" ht="24" customHeight="1" spans="1:5">
      <c r="A5" s="95" t="s">
        <v>1244</v>
      </c>
      <c r="B5" s="51">
        <v>0</v>
      </c>
      <c r="C5" s="51">
        <v>0</v>
      </c>
      <c r="D5" s="51">
        <v>0</v>
      </c>
      <c r="E5" s="51">
        <v>0</v>
      </c>
    </row>
    <row r="6" ht="24" customHeight="1" spans="1:5">
      <c r="A6" s="95" t="s">
        <v>1246</v>
      </c>
      <c r="B6" s="51">
        <v>0</v>
      </c>
      <c r="C6" s="51">
        <v>0</v>
      </c>
      <c r="D6" s="51">
        <v>0</v>
      </c>
      <c r="E6" s="51">
        <v>0</v>
      </c>
    </row>
    <row r="7" ht="24" customHeight="1" spans="1:5">
      <c r="A7" s="95" t="s">
        <v>1247</v>
      </c>
      <c r="B7" s="51">
        <v>0</v>
      </c>
      <c r="C7" s="51">
        <v>0</v>
      </c>
      <c r="D7" s="51">
        <v>0</v>
      </c>
      <c r="E7" s="51">
        <v>0</v>
      </c>
    </row>
    <row r="8" ht="24" customHeight="1" spans="1:5">
      <c r="A8" s="95" t="s">
        <v>1248</v>
      </c>
      <c r="B8" s="51">
        <v>0</v>
      </c>
      <c r="C8" s="51">
        <v>0</v>
      </c>
      <c r="D8" s="51">
        <v>0</v>
      </c>
      <c r="E8" s="51">
        <v>0</v>
      </c>
    </row>
    <row r="9" ht="24" customHeight="1" spans="1:5">
      <c r="A9" s="95" t="s">
        <v>1249</v>
      </c>
      <c r="B9" s="51">
        <v>0</v>
      </c>
      <c r="C9" s="51">
        <v>0</v>
      </c>
      <c r="D9" s="51">
        <v>0</v>
      </c>
      <c r="E9" s="51">
        <v>0</v>
      </c>
    </row>
    <row r="10" ht="24" customHeight="1" spans="1:5">
      <c r="A10" s="95" t="s">
        <v>1250</v>
      </c>
      <c r="B10" s="51">
        <v>0</v>
      </c>
      <c r="C10" s="51">
        <v>0</v>
      </c>
      <c r="D10" s="51">
        <v>0</v>
      </c>
      <c r="E10" s="51">
        <v>0</v>
      </c>
    </row>
    <row r="11" ht="24" customHeight="1" spans="1:5">
      <c r="A11" s="95" t="s">
        <v>1251</v>
      </c>
      <c r="B11" s="51">
        <v>0</v>
      </c>
      <c r="C11" s="51">
        <v>0</v>
      </c>
      <c r="D11" s="51">
        <v>0</v>
      </c>
      <c r="E11" s="51">
        <v>0</v>
      </c>
    </row>
    <row r="12" ht="24" customHeight="1" spans="1:5">
      <c r="A12" s="95" t="s">
        <v>1252</v>
      </c>
      <c r="B12" s="51">
        <v>0</v>
      </c>
      <c r="C12" s="51">
        <v>0</v>
      </c>
      <c r="D12" s="51">
        <v>0</v>
      </c>
      <c r="E12" s="51">
        <v>0</v>
      </c>
    </row>
    <row r="13" ht="24" customHeight="1" spans="1:5">
      <c r="A13" s="95" t="s">
        <v>1253</v>
      </c>
      <c r="B13" s="51">
        <v>0</v>
      </c>
      <c r="C13" s="51">
        <v>0</v>
      </c>
      <c r="D13" s="51">
        <v>0</v>
      </c>
      <c r="E13" s="51">
        <v>0</v>
      </c>
    </row>
    <row r="14" ht="24" customHeight="1" spans="1:5">
      <c r="A14" s="95" t="s">
        <v>1254</v>
      </c>
      <c r="B14" s="51">
        <v>0</v>
      </c>
      <c r="C14" s="51">
        <v>0</v>
      </c>
      <c r="D14" s="51">
        <v>0</v>
      </c>
      <c r="E14" s="51">
        <v>0</v>
      </c>
    </row>
    <row r="15" ht="24" customHeight="1" spans="1:5">
      <c r="A15" s="95" t="s">
        <v>1255</v>
      </c>
      <c r="B15" s="51">
        <v>0</v>
      </c>
      <c r="C15" s="51">
        <v>0</v>
      </c>
      <c r="D15" s="51">
        <v>0</v>
      </c>
      <c r="E15" s="51">
        <v>0</v>
      </c>
    </row>
    <row r="16" ht="24" customHeight="1" spans="1:5">
      <c r="A16" s="95" t="s">
        <v>1256</v>
      </c>
      <c r="B16" s="51">
        <v>0</v>
      </c>
      <c r="C16" s="51">
        <v>0</v>
      </c>
      <c r="D16" s="51">
        <v>0</v>
      </c>
      <c r="E16" s="51">
        <v>0</v>
      </c>
    </row>
    <row r="17" ht="24" customHeight="1" spans="1:5">
      <c r="A17" s="95" t="s">
        <v>1257</v>
      </c>
      <c r="B17" s="51">
        <v>0</v>
      </c>
      <c r="C17" s="51">
        <v>0</v>
      </c>
      <c r="D17" s="51">
        <v>0</v>
      </c>
      <c r="E17" s="51">
        <v>0</v>
      </c>
    </row>
    <row r="18" ht="24" customHeight="1" spans="1:5">
      <c r="A18" s="95" t="s">
        <v>1258</v>
      </c>
      <c r="B18" s="51">
        <v>0</v>
      </c>
      <c r="C18" s="51">
        <v>0</v>
      </c>
      <c r="D18" s="51">
        <v>0</v>
      </c>
      <c r="E18" s="51">
        <v>0</v>
      </c>
    </row>
    <row r="19" ht="24" customHeight="1" spans="1:5">
      <c r="A19" s="95" t="s">
        <v>1259</v>
      </c>
      <c r="B19" s="51">
        <v>0</v>
      </c>
      <c r="C19" s="51">
        <v>0</v>
      </c>
      <c r="D19" s="51">
        <v>0</v>
      </c>
      <c r="E19" s="51">
        <v>0</v>
      </c>
    </row>
    <row r="20" ht="24" customHeight="1" spans="1:5">
      <c r="A20" s="95" t="s">
        <v>1260</v>
      </c>
      <c r="B20" s="51">
        <v>0</v>
      </c>
      <c r="C20" s="51">
        <v>0</v>
      </c>
      <c r="D20" s="51">
        <v>0</v>
      </c>
      <c r="E20" s="51">
        <v>0</v>
      </c>
    </row>
    <row r="21" ht="24" customHeight="1" spans="1:5">
      <c r="A21" s="95" t="s">
        <v>1261</v>
      </c>
      <c r="B21" s="51">
        <v>0</v>
      </c>
      <c r="C21" s="51">
        <v>0</v>
      </c>
      <c r="D21" s="51">
        <v>0</v>
      </c>
      <c r="E21" s="51">
        <v>0</v>
      </c>
    </row>
    <row r="22" ht="24" customHeight="1" spans="1:5">
      <c r="A22" s="95" t="s">
        <v>1262</v>
      </c>
      <c r="B22" s="51">
        <v>0</v>
      </c>
      <c r="C22" s="51">
        <v>0</v>
      </c>
      <c r="D22" s="51">
        <v>0</v>
      </c>
      <c r="E22" s="51">
        <v>0</v>
      </c>
    </row>
    <row r="23" ht="24" customHeight="1" spans="1:5">
      <c r="A23" s="95" t="s">
        <v>1263</v>
      </c>
      <c r="B23" s="51">
        <v>0</v>
      </c>
      <c r="C23" s="51">
        <v>0</v>
      </c>
      <c r="D23" s="51">
        <v>0</v>
      </c>
      <c r="E23" s="51">
        <v>0</v>
      </c>
    </row>
    <row r="24" ht="24" customHeight="1" spans="1:5">
      <c r="A24" s="95" t="s">
        <v>1264</v>
      </c>
      <c r="B24" s="51">
        <v>0</v>
      </c>
      <c r="C24" s="51">
        <v>0</v>
      </c>
      <c r="D24" s="51">
        <v>0</v>
      </c>
      <c r="E24" s="51">
        <v>0</v>
      </c>
    </row>
    <row r="25" ht="24" customHeight="1" spans="1:5">
      <c r="A25" s="95" t="s">
        <v>1265</v>
      </c>
      <c r="B25" s="51">
        <v>0</v>
      </c>
      <c r="C25" s="51">
        <v>0</v>
      </c>
      <c r="D25" s="51">
        <v>0</v>
      </c>
      <c r="E25" s="51">
        <v>0</v>
      </c>
    </row>
    <row r="26" ht="24" customHeight="1" spans="1:5">
      <c r="A26" s="51" t="s">
        <v>1097</v>
      </c>
      <c r="B26" s="51">
        <v>0</v>
      </c>
      <c r="C26" s="51">
        <v>0</v>
      </c>
      <c r="D26" s="51">
        <v>0</v>
      </c>
      <c r="E26" s="51">
        <v>0</v>
      </c>
    </row>
    <row r="28" ht="36.75" customHeight="1" spans="1:5">
      <c r="A28" s="96" t="s">
        <v>1386</v>
      </c>
      <c r="B28" s="96"/>
      <c r="C28" s="96"/>
      <c r="D28" s="96"/>
      <c r="E28" s="96"/>
    </row>
  </sheetData>
  <mergeCells count="2">
    <mergeCell ref="A2:E2"/>
    <mergeCell ref="A28:E28"/>
  </mergeCells>
  <pageMargins left="0.707638888888889" right="0.707638888888889" top="0.747916666666667" bottom="0.747916666666667" header="0.313888888888889" footer="0.313888888888889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workbookViewId="0">
      <selection activeCell="J33" sqref="J33"/>
    </sheetView>
  </sheetViews>
  <sheetFormatPr defaultColWidth="8.125" defaultRowHeight="14.25" outlineLevelCol="5"/>
  <cols>
    <col min="1" max="1" width="36.125" style="31" customWidth="1"/>
    <col min="2" max="3" width="15.375" style="31" customWidth="1"/>
    <col min="4" max="4" width="16.625" style="72" customWidth="1"/>
    <col min="5" max="5" width="10.5" style="31" customWidth="1"/>
    <col min="6" max="6" width="9.125" style="31" customWidth="1"/>
    <col min="7" max="13" width="8.125" style="31"/>
    <col min="14" max="14" width="11.5" style="31" customWidth="1"/>
    <col min="15" max="16384" width="8.125" style="31"/>
  </cols>
  <sheetData>
    <row r="1" ht="17.25" customHeight="1" spans="1:1">
      <c r="A1" s="73" t="s">
        <v>1387</v>
      </c>
    </row>
    <row r="2" ht="24" spans="1:4">
      <c r="A2" s="74" t="s">
        <v>43</v>
      </c>
      <c r="B2" s="74"/>
      <c r="C2" s="74"/>
      <c r="D2" s="74"/>
    </row>
    <row r="3" ht="23.25" customHeight="1" spans="1:4">
      <c r="A3" s="75"/>
      <c r="B3" s="30"/>
      <c r="D3" s="32" t="s">
        <v>1160</v>
      </c>
    </row>
    <row r="4" s="69" customFormat="1" ht="44.25" customHeight="1" spans="1:4">
      <c r="A4" s="34" t="s">
        <v>60</v>
      </c>
      <c r="B4" s="34" t="s">
        <v>61</v>
      </c>
      <c r="C4" s="35" t="s">
        <v>62</v>
      </c>
      <c r="D4" s="35" t="s">
        <v>63</v>
      </c>
    </row>
    <row r="5" ht="27" customHeight="1" spans="1:4">
      <c r="A5" s="63" t="s">
        <v>1388</v>
      </c>
      <c r="B5" s="80">
        <v>0</v>
      </c>
      <c r="C5" s="80">
        <v>0</v>
      </c>
      <c r="D5" s="76">
        <v>0</v>
      </c>
    </row>
    <row r="6" ht="27" customHeight="1" spans="1:4">
      <c r="A6" s="63" t="s">
        <v>1389</v>
      </c>
      <c r="B6" s="80">
        <v>0</v>
      </c>
      <c r="C6" s="80">
        <v>0</v>
      </c>
      <c r="D6" s="76">
        <v>0</v>
      </c>
    </row>
    <row r="7" ht="27" customHeight="1" spans="1:4">
      <c r="A7" s="63" t="s">
        <v>1390</v>
      </c>
      <c r="B7" s="80">
        <v>0</v>
      </c>
      <c r="C7" s="80">
        <v>0</v>
      </c>
      <c r="D7" s="76">
        <v>0</v>
      </c>
    </row>
    <row r="8" ht="27" customHeight="1" spans="1:4">
      <c r="A8" s="63" t="s">
        <v>1391</v>
      </c>
      <c r="B8" s="80">
        <v>0</v>
      </c>
      <c r="C8" s="80">
        <v>0</v>
      </c>
      <c r="D8" s="76">
        <v>0</v>
      </c>
    </row>
    <row r="9" ht="27" customHeight="1" spans="1:4">
      <c r="A9" s="63" t="s">
        <v>1392</v>
      </c>
      <c r="B9" s="81">
        <v>30578</v>
      </c>
      <c r="C9" s="82">
        <v>27848</v>
      </c>
      <c r="D9" s="44">
        <f t="shared" ref="D9:D12" si="0">ROUND(B9/C9*100,2)</f>
        <v>109.8</v>
      </c>
    </row>
    <row r="10" ht="27" customHeight="1" spans="1:4">
      <c r="A10" s="63" t="s">
        <v>1393</v>
      </c>
      <c r="B10" s="83">
        <v>50684</v>
      </c>
      <c r="C10" s="80">
        <v>45349</v>
      </c>
      <c r="D10" s="44">
        <f t="shared" si="0"/>
        <v>111.76</v>
      </c>
    </row>
    <row r="11" ht="27" customHeight="1" spans="1:6">
      <c r="A11" s="63" t="s">
        <v>1394</v>
      </c>
      <c r="B11" s="80">
        <v>0</v>
      </c>
      <c r="C11" s="80">
        <v>0</v>
      </c>
      <c r="D11" s="76">
        <v>0</v>
      </c>
      <c r="F11" s="84"/>
    </row>
    <row r="12" s="24" customFormat="1" ht="27" customHeight="1" spans="1:4">
      <c r="A12" s="51" t="s">
        <v>1097</v>
      </c>
      <c r="B12" s="85">
        <f>B9+B10</f>
        <v>81262</v>
      </c>
      <c r="C12" s="85">
        <f>C9+C10</f>
        <v>73197</v>
      </c>
      <c r="D12" s="44">
        <f t="shared" si="0"/>
        <v>111.02</v>
      </c>
    </row>
  </sheetData>
  <mergeCells count="1">
    <mergeCell ref="A2:D2"/>
  </mergeCells>
  <conditionalFormatting sqref="A5 A9">
    <cfRule type="expression" dxfId="0" priority="1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scale="98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workbookViewId="0">
      <selection activeCell="E5" sqref="E5"/>
    </sheetView>
  </sheetViews>
  <sheetFormatPr defaultColWidth="8.125" defaultRowHeight="14.25" outlineLevelCol="5"/>
  <cols>
    <col min="1" max="1" width="37.125" style="31" customWidth="1"/>
    <col min="2" max="3" width="14.625" style="31" customWidth="1"/>
    <col min="4" max="4" width="17" style="72" customWidth="1"/>
    <col min="5" max="5" width="10.5" style="31" customWidth="1"/>
    <col min="6" max="6" width="9.125" style="31" customWidth="1"/>
    <col min="7" max="13" width="8.125" style="31"/>
    <col min="14" max="14" width="11.5" style="31" customWidth="1"/>
    <col min="15" max="16384" width="8.125" style="31"/>
  </cols>
  <sheetData>
    <row r="1" ht="19.9" customHeight="1" spans="1:1">
      <c r="A1" s="73" t="s">
        <v>1395</v>
      </c>
    </row>
    <row r="2" ht="24" spans="1:4">
      <c r="A2" s="74" t="s">
        <v>45</v>
      </c>
      <c r="B2" s="74"/>
      <c r="C2" s="74"/>
      <c r="D2" s="74"/>
    </row>
    <row r="3" ht="20.25" customHeight="1" spans="1:4">
      <c r="A3" s="75"/>
      <c r="B3" s="30"/>
      <c r="D3" s="32" t="s">
        <v>1160</v>
      </c>
    </row>
    <row r="4" s="69" customFormat="1" ht="45.75" customHeight="1" spans="1:4">
      <c r="A4" s="34" t="s">
        <v>60</v>
      </c>
      <c r="B4" s="34" t="s">
        <v>61</v>
      </c>
      <c r="C4" s="35" t="s">
        <v>62</v>
      </c>
      <c r="D4" s="35" t="s">
        <v>63</v>
      </c>
    </row>
    <row r="5" s="70" customFormat="1" ht="27" customHeight="1" spans="1:4">
      <c r="A5" s="63" t="s">
        <v>1396</v>
      </c>
      <c r="B5" s="76">
        <v>0</v>
      </c>
      <c r="C5" s="76">
        <v>0</v>
      </c>
      <c r="D5" s="76">
        <v>0</v>
      </c>
    </row>
    <row r="6" s="70" customFormat="1" ht="27" customHeight="1" spans="1:4">
      <c r="A6" s="63" t="s">
        <v>1397</v>
      </c>
      <c r="B6" s="76">
        <v>0</v>
      </c>
      <c r="C6" s="76">
        <v>0</v>
      </c>
      <c r="D6" s="76">
        <v>0</v>
      </c>
    </row>
    <row r="7" s="70" customFormat="1" ht="27" customHeight="1" spans="1:4">
      <c r="A7" s="63" t="s">
        <v>1398</v>
      </c>
      <c r="B7" s="76">
        <v>0</v>
      </c>
      <c r="C7" s="76">
        <v>0</v>
      </c>
      <c r="D7" s="76">
        <v>0</v>
      </c>
    </row>
    <row r="8" s="70" customFormat="1" ht="27" customHeight="1" spans="1:4">
      <c r="A8" s="63" t="s">
        <v>1399</v>
      </c>
      <c r="B8" s="76">
        <v>0</v>
      </c>
      <c r="C8" s="76">
        <v>0</v>
      </c>
      <c r="D8" s="76">
        <v>0</v>
      </c>
    </row>
    <row r="9" s="70" customFormat="1" ht="27" customHeight="1" spans="1:6">
      <c r="A9" s="63" t="s">
        <v>1400</v>
      </c>
      <c r="B9" s="77">
        <v>27232</v>
      </c>
      <c r="C9" s="78">
        <v>24289</v>
      </c>
      <c r="D9" s="44">
        <f t="shared" ref="D9:D12" si="0">ROUND(B9/C9*100,2)</f>
        <v>112.12</v>
      </c>
      <c r="F9" s="79"/>
    </row>
    <row r="10" s="71" customFormat="1" ht="27" customHeight="1" spans="1:4">
      <c r="A10" s="63" t="s">
        <v>1401</v>
      </c>
      <c r="B10" s="77">
        <v>50684</v>
      </c>
      <c r="C10" s="78">
        <v>45349</v>
      </c>
      <c r="D10" s="44">
        <f t="shared" si="0"/>
        <v>111.76</v>
      </c>
    </row>
    <row r="11" s="70" customFormat="1" ht="27" customHeight="1" spans="1:4">
      <c r="A11" s="63" t="s">
        <v>1402</v>
      </c>
      <c r="B11" s="76">
        <v>0</v>
      </c>
      <c r="C11" s="76">
        <v>0</v>
      </c>
      <c r="D11" s="76">
        <v>0</v>
      </c>
    </row>
    <row r="12" s="24" customFormat="1" ht="27" customHeight="1" spans="1:4">
      <c r="A12" s="51" t="s">
        <v>1097</v>
      </c>
      <c r="B12" s="52">
        <f>B9+B10</f>
        <v>77916</v>
      </c>
      <c r="C12" s="52">
        <f>C9+C10</f>
        <v>69638</v>
      </c>
      <c r="D12" s="44">
        <f t="shared" si="0"/>
        <v>111.89</v>
      </c>
    </row>
  </sheetData>
  <mergeCells count="1">
    <mergeCell ref="A2:D2"/>
  </mergeCells>
  <conditionalFormatting sqref="A5 A9">
    <cfRule type="expression" dxfId="0" priority="1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scale="98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4"/>
  <sheetViews>
    <sheetView workbookViewId="0">
      <selection activeCell="B44" sqref="B44:C44"/>
    </sheetView>
  </sheetViews>
  <sheetFormatPr defaultColWidth="9" defaultRowHeight="14.25" outlineLevelCol="3"/>
  <cols>
    <col min="1" max="1" width="37.375" style="25" customWidth="1"/>
    <col min="2" max="2" width="14.875" style="54" customWidth="1"/>
    <col min="3" max="3" width="14.875" style="55" customWidth="1"/>
    <col min="4" max="4" width="15.75" style="55" customWidth="1"/>
    <col min="5" max="16384" width="9" style="25"/>
  </cols>
  <sheetData>
    <row r="1" ht="19.35" customHeight="1" spans="1:1">
      <c r="A1" s="27" t="s">
        <v>1403</v>
      </c>
    </row>
    <row r="2" ht="24.75" customHeight="1" spans="1:4">
      <c r="A2" s="28" t="s">
        <v>47</v>
      </c>
      <c r="B2" s="56"/>
      <c r="C2" s="56"/>
      <c r="D2" s="56"/>
    </row>
    <row r="3" ht="24" customHeight="1" spans="1:4">
      <c r="A3" s="29"/>
      <c r="B3" s="57"/>
      <c r="C3" s="58"/>
      <c r="D3" s="32" t="s">
        <v>1160</v>
      </c>
    </row>
    <row r="4" ht="51" customHeight="1" spans="1:4">
      <c r="A4" s="33" t="s">
        <v>60</v>
      </c>
      <c r="B4" s="59" t="s">
        <v>61</v>
      </c>
      <c r="C4" s="60" t="s">
        <v>62</v>
      </c>
      <c r="D4" s="60" t="s">
        <v>63</v>
      </c>
    </row>
    <row r="5" ht="20.1" customHeight="1" spans="1:4">
      <c r="A5" s="36" t="s">
        <v>1388</v>
      </c>
      <c r="B5" s="61">
        <v>0</v>
      </c>
      <c r="C5" s="61">
        <v>0</v>
      </c>
      <c r="D5" s="62">
        <v>0</v>
      </c>
    </row>
    <row r="6" ht="20.1" customHeight="1" spans="1:4">
      <c r="A6" s="39" t="s">
        <v>1404</v>
      </c>
      <c r="B6" s="61">
        <v>0</v>
      </c>
      <c r="C6" s="61">
        <v>0</v>
      </c>
      <c r="D6" s="62">
        <v>0</v>
      </c>
    </row>
    <row r="7" ht="20.1" customHeight="1" spans="1:4">
      <c r="A7" s="39" t="s">
        <v>1405</v>
      </c>
      <c r="B7" s="61">
        <v>0</v>
      </c>
      <c r="C7" s="61">
        <v>0</v>
      </c>
      <c r="D7" s="62">
        <v>0</v>
      </c>
    </row>
    <row r="8" ht="20.1" customHeight="1" spans="1:4">
      <c r="A8" s="39" t="s">
        <v>1406</v>
      </c>
      <c r="B8" s="61">
        <v>0</v>
      </c>
      <c r="C8" s="61">
        <v>0</v>
      </c>
      <c r="D8" s="62">
        <v>0</v>
      </c>
    </row>
    <row r="9" ht="20.1" customHeight="1" spans="1:4">
      <c r="A9" s="49" t="s">
        <v>1407</v>
      </c>
      <c r="B9" s="61">
        <v>0</v>
      </c>
      <c r="C9" s="61">
        <v>0</v>
      </c>
      <c r="D9" s="62">
        <v>0</v>
      </c>
    </row>
    <row r="10" ht="20.1" customHeight="1" spans="1:4">
      <c r="A10" s="39" t="s">
        <v>1408</v>
      </c>
      <c r="B10" s="61">
        <v>0</v>
      </c>
      <c r="C10" s="61">
        <v>0</v>
      </c>
      <c r="D10" s="62">
        <v>0</v>
      </c>
    </row>
    <row r="11" ht="20.1" customHeight="1" spans="1:4">
      <c r="A11" s="36" t="s">
        <v>1389</v>
      </c>
      <c r="B11" s="61">
        <v>0</v>
      </c>
      <c r="C11" s="61">
        <v>0</v>
      </c>
      <c r="D11" s="62">
        <v>0</v>
      </c>
    </row>
    <row r="12" ht="20.1" customHeight="1" spans="1:4">
      <c r="A12" s="39" t="s">
        <v>1409</v>
      </c>
      <c r="B12" s="61">
        <v>0</v>
      </c>
      <c r="C12" s="61">
        <v>0</v>
      </c>
      <c r="D12" s="62">
        <v>0</v>
      </c>
    </row>
    <row r="13" ht="20.1" customHeight="1" spans="1:4">
      <c r="A13" s="39" t="s">
        <v>1405</v>
      </c>
      <c r="B13" s="61">
        <v>0</v>
      </c>
      <c r="C13" s="61">
        <v>0</v>
      </c>
      <c r="D13" s="62">
        <v>0</v>
      </c>
    </row>
    <row r="14" ht="20.1" customHeight="1" spans="1:4">
      <c r="A14" s="39" t="s">
        <v>1406</v>
      </c>
      <c r="B14" s="61">
        <v>0</v>
      </c>
      <c r="C14" s="61">
        <v>0</v>
      </c>
      <c r="D14" s="62">
        <v>0</v>
      </c>
    </row>
    <row r="15" ht="20.1" customHeight="1" spans="1:4">
      <c r="A15" s="39" t="s">
        <v>1408</v>
      </c>
      <c r="B15" s="61">
        <v>0</v>
      </c>
      <c r="C15" s="61">
        <v>0</v>
      </c>
      <c r="D15" s="62">
        <v>0</v>
      </c>
    </row>
    <row r="16" ht="20.1" customHeight="1" spans="1:4">
      <c r="A16" s="36" t="s">
        <v>1390</v>
      </c>
      <c r="B16" s="61">
        <v>0</v>
      </c>
      <c r="C16" s="61">
        <v>0</v>
      </c>
      <c r="D16" s="62">
        <v>0</v>
      </c>
    </row>
    <row r="17" ht="20.1" customHeight="1" spans="1:4">
      <c r="A17" s="63" t="s">
        <v>1410</v>
      </c>
      <c r="B17" s="61">
        <v>0</v>
      </c>
      <c r="C17" s="61">
        <v>0</v>
      </c>
      <c r="D17" s="62">
        <v>0</v>
      </c>
    </row>
    <row r="18" ht="20.1" customHeight="1" spans="1:4">
      <c r="A18" s="63" t="s">
        <v>1405</v>
      </c>
      <c r="B18" s="61">
        <v>0</v>
      </c>
      <c r="C18" s="61">
        <v>0</v>
      </c>
      <c r="D18" s="62">
        <v>0</v>
      </c>
    </row>
    <row r="19" ht="20.1" customHeight="1" spans="1:4">
      <c r="A19" s="63" t="s">
        <v>1406</v>
      </c>
      <c r="B19" s="61">
        <v>0</v>
      </c>
      <c r="C19" s="61">
        <v>0</v>
      </c>
      <c r="D19" s="62">
        <v>0</v>
      </c>
    </row>
    <row r="20" ht="20.1" customHeight="1" spans="1:4">
      <c r="A20" s="63" t="s">
        <v>1408</v>
      </c>
      <c r="B20" s="61">
        <v>0</v>
      </c>
      <c r="C20" s="61">
        <v>0</v>
      </c>
      <c r="D20" s="62">
        <v>0</v>
      </c>
    </row>
    <row r="21" ht="20.1" customHeight="1" spans="1:4">
      <c r="A21" s="36" t="s">
        <v>1391</v>
      </c>
      <c r="B21" s="61">
        <v>0</v>
      </c>
      <c r="C21" s="61">
        <v>0</v>
      </c>
      <c r="D21" s="62">
        <v>0</v>
      </c>
    </row>
    <row r="22" ht="20.1" customHeight="1" spans="1:4">
      <c r="A22" s="39" t="s">
        <v>1411</v>
      </c>
      <c r="B22" s="61">
        <v>0</v>
      </c>
      <c r="C22" s="61">
        <v>0</v>
      </c>
      <c r="D22" s="62">
        <v>0</v>
      </c>
    </row>
    <row r="23" ht="20.1" customHeight="1" spans="1:4">
      <c r="A23" s="39" t="s">
        <v>1405</v>
      </c>
      <c r="B23" s="61">
        <v>0</v>
      </c>
      <c r="C23" s="61">
        <v>0</v>
      </c>
      <c r="D23" s="62">
        <v>0</v>
      </c>
    </row>
    <row r="24" ht="20.1" customHeight="1" spans="1:4">
      <c r="A24" s="39" t="s">
        <v>1406</v>
      </c>
      <c r="B24" s="61">
        <v>0</v>
      </c>
      <c r="C24" s="61">
        <v>0</v>
      </c>
      <c r="D24" s="62">
        <v>0</v>
      </c>
    </row>
    <row r="25" ht="20.1" customHeight="1" spans="1:4">
      <c r="A25" s="39" t="s">
        <v>1412</v>
      </c>
      <c r="B25" s="61">
        <v>0</v>
      </c>
      <c r="C25" s="61">
        <v>0</v>
      </c>
      <c r="D25" s="62">
        <v>0</v>
      </c>
    </row>
    <row r="26" ht="20.1" customHeight="1" spans="1:4">
      <c r="A26" s="39" t="s">
        <v>1408</v>
      </c>
      <c r="B26" s="61">
        <v>0</v>
      </c>
      <c r="C26" s="61">
        <v>0</v>
      </c>
      <c r="D26" s="62">
        <v>0</v>
      </c>
    </row>
    <row r="27" ht="20.1" customHeight="1" spans="1:4">
      <c r="A27" s="36" t="s">
        <v>1392</v>
      </c>
      <c r="B27" s="64">
        <f>SUM(B28:B33)</f>
        <v>30578</v>
      </c>
      <c r="C27" s="64">
        <f>SUM(C28:C33)</f>
        <v>27848</v>
      </c>
      <c r="D27" s="44">
        <f>ROUND(B27/C27*100,2)</f>
        <v>109.8</v>
      </c>
    </row>
    <row r="28" ht="20.1" customHeight="1" spans="1:4">
      <c r="A28" s="39" t="s">
        <v>1413</v>
      </c>
      <c r="B28" s="65">
        <v>3750</v>
      </c>
      <c r="C28" s="66">
        <v>3751</v>
      </c>
      <c r="D28" s="44">
        <f t="shared" ref="D28:D38" si="0">ROUND(B28/C28*100,2)</f>
        <v>99.97</v>
      </c>
    </row>
    <row r="29" ht="20.1" customHeight="1" spans="1:4">
      <c r="A29" s="39" t="s">
        <v>1405</v>
      </c>
      <c r="B29" s="65">
        <v>26648</v>
      </c>
      <c r="C29" s="66">
        <v>23917</v>
      </c>
      <c r="D29" s="44">
        <f t="shared" si="0"/>
        <v>111.42</v>
      </c>
    </row>
    <row r="30" ht="20.1" customHeight="1" spans="1:4">
      <c r="A30" s="39" t="s">
        <v>1406</v>
      </c>
      <c r="B30" s="65">
        <v>80</v>
      </c>
      <c r="C30" s="66">
        <v>100</v>
      </c>
      <c r="D30" s="44">
        <f t="shared" si="0"/>
        <v>80</v>
      </c>
    </row>
    <row r="31" ht="20.1" customHeight="1" spans="1:4">
      <c r="A31" s="67" t="s">
        <v>1407</v>
      </c>
      <c r="B31" s="65">
        <v>0</v>
      </c>
      <c r="C31" s="66">
        <v>0</v>
      </c>
      <c r="D31" s="66">
        <v>0</v>
      </c>
    </row>
    <row r="32" ht="20.1" customHeight="1" spans="1:4">
      <c r="A32" s="67" t="s">
        <v>1414</v>
      </c>
      <c r="B32" s="65">
        <v>0</v>
      </c>
      <c r="C32" s="66">
        <v>0</v>
      </c>
      <c r="D32" s="66">
        <v>0</v>
      </c>
    </row>
    <row r="33" ht="20.1" customHeight="1" spans="1:4">
      <c r="A33" s="39" t="s">
        <v>1408</v>
      </c>
      <c r="B33" s="65">
        <v>100</v>
      </c>
      <c r="C33" s="66">
        <v>80</v>
      </c>
      <c r="D33" s="44">
        <f t="shared" si="0"/>
        <v>125</v>
      </c>
    </row>
    <row r="34" ht="20.1" customHeight="1" spans="1:4">
      <c r="A34" s="36" t="s">
        <v>1393</v>
      </c>
      <c r="B34" s="64">
        <f>SUM(B35:B38)</f>
        <v>50684</v>
      </c>
      <c r="C34" s="64">
        <f>SUM(C35:C38)</f>
        <v>45349</v>
      </c>
      <c r="D34" s="44">
        <f t="shared" si="0"/>
        <v>111.76</v>
      </c>
    </row>
    <row r="35" ht="20.1" customHeight="1" spans="1:4">
      <c r="A35" s="63" t="s">
        <v>1404</v>
      </c>
      <c r="B35" s="65">
        <v>27480</v>
      </c>
      <c r="C35" s="66">
        <v>27084</v>
      </c>
      <c r="D35" s="44">
        <f t="shared" si="0"/>
        <v>101.46</v>
      </c>
    </row>
    <row r="36" ht="20.1" customHeight="1" spans="1:4">
      <c r="A36" s="63" t="s">
        <v>1405</v>
      </c>
      <c r="B36" s="65">
        <v>22867</v>
      </c>
      <c r="C36" s="66">
        <v>17910</v>
      </c>
      <c r="D36" s="44">
        <f t="shared" si="0"/>
        <v>127.68</v>
      </c>
    </row>
    <row r="37" ht="20.1" customHeight="1" spans="1:4">
      <c r="A37" s="63" t="s">
        <v>1406</v>
      </c>
      <c r="B37" s="65">
        <v>87</v>
      </c>
      <c r="C37" s="66">
        <v>80</v>
      </c>
      <c r="D37" s="44">
        <f t="shared" si="0"/>
        <v>108.75</v>
      </c>
    </row>
    <row r="38" ht="20.1" customHeight="1" spans="1:4">
      <c r="A38" s="63" t="s">
        <v>1408</v>
      </c>
      <c r="B38" s="65">
        <v>250</v>
      </c>
      <c r="C38" s="66">
        <v>275</v>
      </c>
      <c r="D38" s="44">
        <f t="shared" si="0"/>
        <v>90.91</v>
      </c>
    </row>
    <row r="39" ht="20.1" customHeight="1" spans="1:4">
      <c r="A39" s="36" t="s">
        <v>1394</v>
      </c>
      <c r="B39" s="65">
        <v>0</v>
      </c>
      <c r="C39" s="66">
        <v>0</v>
      </c>
      <c r="D39" s="66">
        <v>0</v>
      </c>
    </row>
    <row r="40" ht="20.1" customHeight="1" spans="1:4">
      <c r="A40" s="39" t="s">
        <v>1410</v>
      </c>
      <c r="B40" s="65">
        <v>0</v>
      </c>
      <c r="C40" s="66">
        <v>0</v>
      </c>
      <c r="D40" s="66">
        <v>0</v>
      </c>
    </row>
    <row r="41" ht="20.1" customHeight="1" spans="1:4">
      <c r="A41" s="39" t="s">
        <v>1405</v>
      </c>
      <c r="B41" s="65">
        <v>0</v>
      </c>
      <c r="C41" s="66">
        <v>0</v>
      </c>
      <c r="D41" s="66">
        <v>0</v>
      </c>
    </row>
    <row r="42" ht="20.1" customHeight="1" spans="1:4">
      <c r="A42" s="39" t="s">
        <v>1406</v>
      </c>
      <c r="B42" s="65">
        <v>0</v>
      </c>
      <c r="C42" s="66">
        <v>0</v>
      </c>
      <c r="D42" s="66">
        <v>0</v>
      </c>
    </row>
    <row r="43" ht="20.1" customHeight="1" spans="1:4">
      <c r="A43" s="39" t="s">
        <v>1408</v>
      </c>
      <c r="B43" s="65">
        <v>0</v>
      </c>
      <c r="C43" s="66">
        <v>0</v>
      </c>
      <c r="D43" s="66">
        <v>0</v>
      </c>
    </row>
    <row r="44" s="24" customFormat="1" ht="20.1" customHeight="1" spans="1:4">
      <c r="A44" s="51" t="s">
        <v>1097</v>
      </c>
      <c r="B44" s="68">
        <f>B27+B34</f>
        <v>81262</v>
      </c>
      <c r="C44" s="68">
        <f>C27+C34</f>
        <v>73197</v>
      </c>
      <c r="D44" s="44">
        <f>ROUND(B44/C44*100,2)</f>
        <v>111.02</v>
      </c>
    </row>
  </sheetData>
  <mergeCells count="1">
    <mergeCell ref="A2:D2"/>
  </mergeCells>
  <conditionalFormatting sqref="A22:A26">
    <cfRule type="expression" dxfId="0" priority="1" stopIfTrue="1">
      <formula>"len($A:$A)=3"</formula>
    </cfRule>
  </conditionalFormatting>
  <conditionalFormatting sqref="A5:A8 A30">
    <cfRule type="expression" dxfId="0" priority="3" stopIfTrue="1">
      <formula>"len($A:$A)=3"</formula>
    </cfRule>
  </conditionalFormatting>
  <conditionalFormatting sqref="A33 A10 A12:A15 A27:A29 A40:A43">
    <cfRule type="expression" dxfId="0" priority="2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scale="98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4"/>
  <sheetViews>
    <sheetView topLeftCell="A13" workbookViewId="0">
      <selection activeCell="B42" sqref="B42:C42"/>
    </sheetView>
  </sheetViews>
  <sheetFormatPr defaultColWidth="9" defaultRowHeight="14.25" outlineLevelCol="3"/>
  <cols>
    <col min="1" max="1" width="46.375" style="25" customWidth="1"/>
    <col min="2" max="2" width="13.75" style="26" customWidth="1"/>
    <col min="3" max="3" width="13.75" style="25" customWidth="1"/>
    <col min="4" max="4" width="16" style="25" customWidth="1"/>
    <col min="5" max="16384" width="9" style="25"/>
  </cols>
  <sheetData>
    <row r="1" ht="19.35" customHeight="1" spans="1:1">
      <c r="A1" s="27" t="s">
        <v>1415</v>
      </c>
    </row>
    <row r="2" ht="26.45" customHeight="1" spans="1:4">
      <c r="A2" s="28" t="s">
        <v>49</v>
      </c>
      <c r="B2" s="28"/>
      <c r="C2" s="28"/>
      <c r="D2" s="28"/>
    </row>
    <row r="3" ht="23.25" customHeight="1" spans="1:4">
      <c r="A3" s="29"/>
      <c r="B3" s="30"/>
      <c r="C3" s="31"/>
      <c r="D3" s="32" t="s">
        <v>1160</v>
      </c>
    </row>
    <row r="4" ht="44.45" customHeight="1" spans="1:4">
      <c r="A4" s="33" t="s">
        <v>60</v>
      </c>
      <c r="B4" s="34" t="s">
        <v>61</v>
      </c>
      <c r="C4" s="35" t="s">
        <v>62</v>
      </c>
      <c r="D4" s="35" t="s">
        <v>63</v>
      </c>
    </row>
    <row r="5" ht="20.1" customHeight="1" spans="1:4">
      <c r="A5" s="36" t="s">
        <v>1396</v>
      </c>
      <c r="B5" s="37">
        <v>0</v>
      </c>
      <c r="C5" s="37">
        <v>0</v>
      </c>
      <c r="D5" s="38">
        <v>0</v>
      </c>
    </row>
    <row r="6" ht="20.1" customHeight="1" spans="1:4">
      <c r="A6" s="39" t="s">
        <v>1416</v>
      </c>
      <c r="B6" s="37">
        <v>0</v>
      </c>
      <c r="C6" s="37">
        <v>0</v>
      </c>
      <c r="D6" s="38">
        <v>0</v>
      </c>
    </row>
    <row r="7" ht="20.1" customHeight="1" spans="1:4">
      <c r="A7" s="39" t="s">
        <v>1417</v>
      </c>
      <c r="B7" s="37">
        <v>0</v>
      </c>
      <c r="C7" s="37">
        <v>0</v>
      </c>
      <c r="D7" s="38">
        <v>0</v>
      </c>
    </row>
    <row r="8" ht="20.1" customHeight="1" spans="1:4">
      <c r="A8" s="39" t="s">
        <v>1418</v>
      </c>
      <c r="B8" s="37">
        <v>0</v>
      </c>
      <c r="C8" s="37">
        <v>0</v>
      </c>
      <c r="D8" s="38">
        <v>0</v>
      </c>
    </row>
    <row r="9" ht="20.1" customHeight="1" spans="1:4">
      <c r="A9" s="39" t="s">
        <v>1419</v>
      </c>
      <c r="B9" s="37">
        <v>0</v>
      </c>
      <c r="C9" s="37">
        <v>0</v>
      </c>
      <c r="D9" s="38">
        <v>0</v>
      </c>
    </row>
    <row r="10" ht="20.1" customHeight="1" spans="1:4">
      <c r="A10" s="39" t="s">
        <v>1420</v>
      </c>
      <c r="B10" s="37">
        <v>0</v>
      </c>
      <c r="C10" s="37">
        <v>0</v>
      </c>
      <c r="D10" s="38">
        <v>0</v>
      </c>
    </row>
    <row r="11" ht="20.1" customHeight="1" spans="1:4">
      <c r="A11" s="36" t="s">
        <v>1397</v>
      </c>
      <c r="B11" s="37">
        <v>0</v>
      </c>
      <c r="C11" s="37">
        <v>0</v>
      </c>
      <c r="D11" s="38">
        <v>0</v>
      </c>
    </row>
    <row r="12" ht="20.1" customHeight="1" spans="1:4">
      <c r="A12" s="40" t="s">
        <v>1421</v>
      </c>
      <c r="B12" s="37">
        <v>0</v>
      </c>
      <c r="C12" s="37">
        <v>0</v>
      </c>
      <c r="D12" s="38">
        <v>0</v>
      </c>
    </row>
    <row r="13" ht="20.1" customHeight="1" spans="1:4">
      <c r="A13" s="40" t="s">
        <v>1422</v>
      </c>
      <c r="B13" s="37">
        <v>0</v>
      </c>
      <c r="C13" s="37">
        <v>0</v>
      </c>
      <c r="D13" s="38">
        <v>0</v>
      </c>
    </row>
    <row r="14" ht="20.1" customHeight="1" spans="1:4">
      <c r="A14" s="39" t="s">
        <v>1418</v>
      </c>
      <c r="B14" s="37">
        <v>0</v>
      </c>
      <c r="C14" s="37">
        <v>0</v>
      </c>
      <c r="D14" s="38">
        <v>0</v>
      </c>
    </row>
    <row r="15" ht="20.1" customHeight="1" spans="1:4">
      <c r="A15" s="40" t="s">
        <v>1423</v>
      </c>
      <c r="B15" s="37">
        <v>0</v>
      </c>
      <c r="C15" s="37">
        <v>0</v>
      </c>
      <c r="D15" s="38">
        <v>0</v>
      </c>
    </row>
    <row r="16" ht="20.1" customHeight="1" spans="1:4">
      <c r="A16" s="40" t="s">
        <v>1424</v>
      </c>
      <c r="B16" s="37">
        <v>0</v>
      </c>
      <c r="C16" s="37">
        <v>0</v>
      </c>
      <c r="D16" s="38">
        <v>0</v>
      </c>
    </row>
    <row r="17" ht="20.1" customHeight="1" spans="1:4">
      <c r="A17" s="40" t="s">
        <v>1425</v>
      </c>
      <c r="B17" s="37">
        <v>0</v>
      </c>
      <c r="C17" s="37">
        <v>0</v>
      </c>
      <c r="D17" s="38">
        <v>0</v>
      </c>
    </row>
    <row r="18" ht="20.1" customHeight="1" spans="1:4">
      <c r="A18" s="40" t="s">
        <v>1426</v>
      </c>
      <c r="B18" s="37">
        <v>0</v>
      </c>
      <c r="C18" s="37">
        <v>0</v>
      </c>
      <c r="D18" s="38">
        <v>0</v>
      </c>
    </row>
    <row r="19" ht="20.1" customHeight="1" spans="1:4">
      <c r="A19" s="40" t="s">
        <v>1420</v>
      </c>
      <c r="B19" s="37">
        <v>0</v>
      </c>
      <c r="C19" s="37">
        <v>0</v>
      </c>
      <c r="D19" s="38">
        <v>0</v>
      </c>
    </row>
    <row r="20" ht="20.1" customHeight="1" spans="1:4">
      <c r="A20" s="36" t="s">
        <v>1398</v>
      </c>
      <c r="B20" s="37">
        <v>0</v>
      </c>
      <c r="C20" s="37">
        <v>0</v>
      </c>
      <c r="D20" s="38">
        <v>0</v>
      </c>
    </row>
    <row r="21" ht="20.1" customHeight="1" spans="1:4">
      <c r="A21" s="41" t="s">
        <v>1427</v>
      </c>
      <c r="B21" s="37">
        <v>0</v>
      </c>
      <c r="C21" s="37">
        <v>0</v>
      </c>
      <c r="D21" s="38">
        <v>0</v>
      </c>
    </row>
    <row r="22" ht="20.1" customHeight="1" spans="1:4">
      <c r="A22" s="41" t="s">
        <v>1428</v>
      </c>
      <c r="B22" s="37">
        <v>0</v>
      </c>
      <c r="C22" s="37">
        <v>0</v>
      </c>
      <c r="D22" s="38">
        <v>0</v>
      </c>
    </row>
    <row r="23" ht="20.1" customHeight="1" spans="1:4">
      <c r="A23" s="41" t="s">
        <v>1420</v>
      </c>
      <c r="B23" s="37">
        <v>0</v>
      </c>
      <c r="C23" s="37">
        <v>0</v>
      </c>
      <c r="D23" s="38">
        <v>0</v>
      </c>
    </row>
    <row r="24" ht="20.1" customHeight="1" spans="1:4">
      <c r="A24" s="36" t="s">
        <v>1399</v>
      </c>
      <c r="B24" s="37">
        <v>0</v>
      </c>
      <c r="C24" s="37">
        <v>0</v>
      </c>
      <c r="D24" s="38">
        <v>0</v>
      </c>
    </row>
    <row r="25" ht="20.1" customHeight="1" spans="1:4">
      <c r="A25" s="42" t="s">
        <v>1429</v>
      </c>
      <c r="B25" s="37">
        <v>0</v>
      </c>
      <c r="C25" s="37">
        <v>0</v>
      </c>
      <c r="D25" s="38">
        <v>0</v>
      </c>
    </row>
    <row r="26" ht="20.1" customHeight="1" spans="1:4">
      <c r="A26" s="42" t="s">
        <v>1430</v>
      </c>
      <c r="B26" s="37">
        <v>0</v>
      </c>
      <c r="C26" s="37">
        <v>0</v>
      </c>
      <c r="D26" s="38">
        <v>0</v>
      </c>
    </row>
    <row r="27" ht="20.1" customHeight="1" spans="1:4">
      <c r="A27" s="42" t="s">
        <v>1431</v>
      </c>
      <c r="B27" s="37">
        <v>0</v>
      </c>
      <c r="C27" s="37">
        <v>0</v>
      </c>
      <c r="D27" s="38">
        <v>0</v>
      </c>
    </row>
    <row r="28" ht="20.1" customHeight="1" spans="1:4">
      <c r="A28" s="42" t="s">
        <v>1432</v>
      </c>
      <c r="B28" s="37">
        <v>0</v>
      </c>
      <c r="C28" s="37">
        <v>0</v>
      </c>
      <c r="D28" s="38">
        <v>0</v>
      </c>
    </row>
    <row r="29" ht="20.1" customHeight="1" spans="1:4">
      <c r="A29" s="42" t="s">
        <v>1420</v>
      </c>
      <c r="B29" s="37">
        <v>0</v>
      </c>
      <c r="C29" s="37">
        <v>0</v>
      </c>
      <c r="D29" s="38">
        <v>0</v>
      </c>
    </row>
    <row r="30" ht="20.1" customHeight="1" spans="1:4">
      <c r="A30" s="36" t="s">
        <v>1400</v>
      </c>
      <c r="B30" s="43">
        <f>SUM(B31:B34)</f>
        <v>27232</v>
      </c>
      <c r="C30" s="43">
        <f>SUM(C31:C34)</f>
        <v>24289</v>
      </c>
      <c r="D30" s="44">
        <f>ROUND(B30/C30*100,2)</f>
        <v>112.12</v>
      </c>
    </row>
    <row r="31" ht="20.1" customHeight="1" spans="1:4">
      <c r="A31" s="45" t="s">
        <v>1433</v>
      </c>
      <c r="B31" s="46">
        <v>24878</v>
      </c>
      <c r="C31" s="47">
        <v>22284</v>
      </c>
      <c r="D31" s="44">
        <f>ROUND(B31/C31*100,2)</f>
        <v>111.64</v>
      </c>
    </row>
    <row r="32" ht="20.1" customHeight="1" spans="1:4">
      <c r="A32" s="45" t="s">
        <v>1434</v>
      </c>
      <c r="B32" s="46">
        <v>1200</v>
      </c>
      <c r="C32" s="47">
        <v>1000</v>
      </c>
      <c r="D32" s="44">
        <f t="shared" ref="D32:D37" si="0">ROUND(B32/C32*100,2)</f>
        <v>120</v>
      </c>
    </row>
    <row r="33" ht="20.1" customHeight="1" spans="1:4">
      <c r="A33" s="39" t="s">
        <v>1435</v>
      </c>
      <c r="B33" s="46">
        <v>1144</v>
      </c>
      <c r="C33" s="47">
        <v>1000</v>
      </c>
      <c r="D33" s="44">
        <f t="shared" si="0"/>
        <v>114.4</v>
      </c>
    </row>
    <row r="34" ht="20.1" customHeight="1" spans="1:4">
      <c r="A34" s="45" t="s">
        <v>1420</v>
      </c>
      <c r="B34" s="46">
        <v>10</v>
      </c>
      <c r="C34" s="47">
        <v>5</v>
      </c>
      <c r="D34" s="44">
        <f t="shared" si="0"/>
        <v>200</v>
      </c>
    </row>
    <row r="35" ht="20.1" customHeight="1" spans="1:4">
      <c r="A35" s="36" t="s">
        <v>1401</v>
      </c>
      <c r="B35" s="43">
        <f>B36+B37</f>
        <v>50684</v>
      </c>
      <c r="C35" s="43">
        <f>C36+C37</f>
        <v>45349</v>
      </c>
      <c r="D35" s="44">
        <f t="shared" si="0"/>
        <v>111.76</v>
      </c>
    </row>
    <row r="36" ht="20.1" customHeight="1" spans="1:4">
      <c r="A36" s="48" t="s">
        <v>1416</v>
      </c>
      <c r="B36" s="46">
        <v>49044</v>
      </c>
      <c r="C36" s="47">
        <v>43795</v>
      </c>
      <c r="D36" s="44">
        <f t="shared" si="0"/>
        <v>111.99</v>
      </c>
    </row>
    <row r="37" ht="20.1" customHeight="1" spans="1:4">
      <c r="A37" s="48" t="s">
        <v>1420</v>
      </c>
      <c r="B37" s="46">
        <v>1640</v>
      </c>
      <c r="C37" s="47">
        <v>1554</v>
      </c>
      <c r="D37" s="44">
        <f t="shared" si="0"/>
        <v>105.53</v>
      </c>
    </row>
    <row r="38" ht="20.1" customHeight="1" spans="1:4">
      <c r="A38" s="36" t="s">
        <v>1402</v>
      </c>
      <c r="B38" s="46">
        <v>0</v>
      </c>
      <c r="C38" s="49">
        <v>0</v>
      </c>
      <c r="D38" s="49">
        <v>0</v>
      </c>
    </row>
    <row r="39" ht="20.1" customHeight="1" spans="1:4">
      <c r="A39" s="50" t="s">
        <v>1436</v>
      </c>
      <c r="B39" s="46">
        <v>0</v>
      </c>
      <c r="C39" s="49">
        <v>0</v>
      </c>
      <c r="D39" s="49">
        <v>0</v>
      </c>
    </row>
    <row r="40" ht="20.1" customHeight="1" spans="1:4">
      <c r="A40" s="50" t="s">
        <v>1437</v>
      </c>
      <c r="B40" s="46">
        <v>0</v>
      </c>
      <c r="C40" s="49">
        <v>0</v>
      </c>
      <c r="D40" s="49">
        <v>0</v>
      </c>
    </row>
    <row r="41" ht="20.1" customHeight="1" spans="1:4">
      <c r="A41" s="50" t="s">
        <v>1420</v>
      </c>
      <c r="B41" s="46">
        <v>0</v>
      </c>
      <c r="C41" s="49">
        <v>0</v>
      </c>
      <c r="D41" s="49">
        <v>0</v>
      </c>
    </row>
    <row r="42" s="24" customFormat="1" ht="20.1" customHeight="1" spans="1:4">
      <c r="A42" s="51" t="s">
        <v>1097</v>
      </c>
      <c r="B42" s="52">
        <f>B30+B35</f>
        <v>77916</v>
      </c>
      <c r="C42" s="52">
        <f>C30+C35</f>
        <v>69638</v>
      </c>
      <c r="D42" s="44">
        <f>ROUND(B42/C42*100,2)</f>
        <v>111.89</v>
      </c>
    </row>
    <row r="44" spans="1:4">
      <c r="A44" s="53" t="s">
        <v>1345</v>
      </c>
      <c r="B44" s="53"/>
      <c r="C44" s="53"/>
      <c r="D44" s="53"/>
    </row>
  </sheetData>
  <mergeCells count="2">
    <mergeCell ref="A2:D2"/>
    <mergeCell ref="A44:D44"/>
  </mergeCells>
  <conditionalFormatting sqref="A14">
    <cfRule type="expression" dxfId="0" priority="2" stopIfTrue="1">
      <formula>"len($A:$A)=3"</formula>
    </cfRule>
  </conditionalFormatting>
  <conditionalFormatting sqref="A5:A10 A30:A34">
    <cfRule type="expression" dxfId="0" priority="3" stopIfTrue="1">
      <formula>"len($A:$A)=3"</formula>
    </cfRule>
  </conditionalFormatting>
  <pageMargins left="0.707638888888889" right="0.707638888888889" top="0.747916666666667" bottom="0.747916666666667" header="0.313888888888889" footer="0.313888888888889"/>
  <pageSetup paperSize="9" scale="91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pane xSplit="1" ySplit="5" topLeftCell="B6" activePane="bottomRight" state="frozen"/>
      <selection/>
      <selection pane="topRight"/>
      <selection pane="bottomLeft"/>
      <selection pane="bottomRight" activeCell="E7" sqref="E7"/>
    </sheetView>
  </sheetViews>
  <sheetFormatPr defaultColWidth="10" defaultRowHeight="14.25" outlineLevelCol="6"/>
  <cols>
    <col min="1" max="1" width="23.875" style="21" customWidth="1"/>
    <col min="2" max="7" width="11.125" style="1" customWidth="1"/>
    <col min="8" max="8" width="9.75" style="1" customWidth="1"/>
    <col min="9" max="256" width="10" style="1"/>
    <col min="257" max="257" width="22.75" style="1" customWidth="1"/>
    <col min="258" max="263" width="13.75" style="1" customWidth="1"/>
    <col min="264" max="264" width="9.75" style="1" customWidth="1"/>
    <col min="265" max="512" width="10" style="1"/>
    <col min="513" max="513" width="22.75" style="1" customWidth="1"/>
    <col min="514" max="519" width="13.75" style="1" customWidth="1"/>
    <col min="520" max="520" width="9.75" style="1" customWidth="1"/>
    <col min="521" max="768" width="10" style="1"/>
    <col min="769" max="769" width="22.75" style="1" customWidth="1"/>
    <col min="770" max="775" width="13.75" style="1" customWidth="1"/>
    <col min="776" max="776" width="9.75" style="1" customWidth="1"/>
    <col min="777" max="1024" width="10" style="1"/>
    <col min="1025" max="1025" width="22.75" style="1" customWidth="1"/>
    <col min="1026" max="1031" width="13.75" style="1" customWidth="1"/>
    <col min="1032" max="1032" width="9.75" style="1" customWidth="1"/>
    <col min="1033" max="1280" width="10" style="1"/>
    <col min="1281" max="1281" width="22.75" style="1" customWidth="1"/>
    <col min="1282" max="1287" width="13.75" style="1" customWidth="1"/>
    <col min="1288" max="1288" width="9.75" style="1" customWidth="1"/>
    <col min="1289" max="1536" width="10" style="1"/>
    <col min="1537" max="1537" width="22.75" style="1" customWidth="1"/>
    <col min="1538" max="1543" width="13.75" style="1" customWidth="1"/>
    <col min="1544" max="1544" width="9.75" style="1" customWidth="1"/>
    <col min="1545" max="1792" width="10" style="1"/>
    <col min="1793" max="1793" width="22.75" style="1" customWidth="1"/>
    <col min="1794" max="1799" width="13.75" style="1" customWidth="1"/>
    <col min="1800" max="1800" width="9.75" style="1" customWidth="1"/>
    <col min="1801" max="2048" width="10" style="1"/>
    <col min="2049" max="2049" width="22.75" style="1" customWidth="1"/>
    <col min="2050" max="2055" width="13.75" style="1" customWidth="1"/>
    <col min="2056" max="2056" width="9.75" style="1" customWidth="1"/>
    <col min="2057" max="2304" width="10" style="1"/>
    <col min="2305" max="2305" width="22.75" style="1" customWidth="1"/>
    <col min="2306" max="2311" width="13.75" style="1" customWidth="1"/>
    <col min="2312" max="2312" width="9.75" style="1" customWidth="1"/>
    <col min="2313" max="2560" width="10" style="1"/>
    <col min="2561" max="2561" width="22.75" style="1" customWidth="1"/>
    <col min="2562" max="2567" width="13.75" style="1" customWidth="1"/>
    <col min="2568" max="2568" width="9.75" style="1" customWidth="1"/>
    <col min="2569" max="2816" width="10" style="1"/>
    <col min="2817" max="2817" width="22.75" style="1" customWidth="1"/>
    <col min="2818" max="2823" width="13.75" style="1" customWidth="1"/>
    <col min="2824" max="2824" width="9.75" style="1" customWidth="1"/>
    <col min="2825" max="3072" width="10" style="1"/>
    <col min="3073" max="3073" width="22.75" style="1" customWidth="1"/>
    <col min="3074" max="3079" width="13.75" style="1" customWidth="1"/>
    <col min="3080" max="3080" width="9.75" style="1" customWidth="1"/>
    <col min="3081" max="3328" width="10" style="1"/>
    <col min="3329" max="3329" width="22.75" style="1" customWidth="1"/>
    <col min="3330" max="3335" width="13.75" style="1" customWidth="1"/>
    <col min="3336" max="3336" width="9.75" style="1" customWidth="1"/>
    <col min="3337" max="3584" width="10" style="1"/>
    <col min="3585" max="3585" width="22.75" style="1" customWidth="1"/>
    <col min="3586" max="3591" width="13.75" style="1" customWidth="1"/>
    <col min="3592" max="3592" width="9.75" style="1" customWidth="1"/>
    <col min="3593" max="3840" width="10" style="1"/>
    <col min="3841" max="3841" width="22.75" style="1" customWidth="1"/>
    <col min="3842" max="3847" width="13.75" style="1" customWidth="1"/>
    <col min="3848" max="3848" width="9.75" style="1" customWidth="1"/>
    <col min="3849" max="4096" width="10" style="1"/>
    <col min="4097" max="4097" width="22.75" style="1" customWidth="1"/>
    <col min="4098" max="4103" width="13.75" style="1" customWidth="1"/>
    <col min="4104" max="4104" width="9.75" style="1" customWidth="1"/>
    <col min="4105" max="4352" width="10" style="1"/>
    <col min="4353" max="4353" width="22.75" style="1" customWidth="1"/>
    <col min="4354" max="4359" width="13.75" style="1" customWidth="1"/>
    <col min="4360" max="4360" width="9.75" style="1" customWidth="1"/>
    <col min="4361" max="4608" width="10" style="1"/>
    <col min="4609" max="4609" width="22.75" style="1" customWidth="1"/>
    <col min="4610" max="4615" width="13.75" style="1" customWidth="1"/>
    <col min="4616" max="4616" width="9.75" style="1" customWidth="1"/>
    <col min="4617" max="4864" width="10" style="1"/>
    <col min="4865" max="4865" width="22.75" style="1" customWidth="1"/>
    <col min="4866" max="4871" width="13.75" style="1" customWidth="1"/>
    <col min="4872" max="4872" width="9.75" style="1" customWidth="1"/>
    <col min="4873" max="5120" width="10" style="1"/>
    <col min="5121" max="5121" width="22.75" style="1" customWidth="1"/>
    <col min="5122" max="5127" width="13.75" style="1" customWidth="1"/>
    <col min="5128" max="5128" width="9.75" style="1" customWidth="1"/>
    <col min="5129" max="5376" width="10" style="1"/>
    <col min="5377" max="5377" width="22.75" style="1" customWidth="1"/>
    <col min="5378" max="5383" width="13.75" style="1" customWidth="1"/>
    <col min="5384" max="5384" width="9.75" style="1" customWidth="1"/>
    <col min="5385" max="5632" width="10" style="1"/>
    <col min="5633" max="5633" width="22.75" style="1" customWidth="1"/>
    <col min="5634" max="5639" width="13.75" style="1" customWidth="1"/>
    <col min="5640" max="5640" width="9.75" style="1" customWidth="1"/>
    <col min="5641" max="5888" width="10" style="1"/>
    <col min="5889" max="5889" width="22.75" style="1" customWidth="1"/>
    <col min="5890" max="5895" width="13.75" style="1" customWidth="1"/>
    <col min="5896" max="5896" width="9.75" style="1" customWidth="1"/>
    <col min="5897" max="6144" width="10" style="1"/>
    <col min="6145" max="6145" width="22.75" style="1" customWidth="1"/>
    <col min="6146" max="6151" width="13.75" style="1" customWidth="1"/>
    <col min="6152" max="6152" width="9.75" style="1" customWidth="1"/>
    <col min="6153" max="6400" width="10" style="1"/>
    <col min="6401" max="6401" width="22.75" style="1" customWidth="1"/>
    <col min="6402" max="6407" width="13.75" style="1" customWidth="1"/>
    <col min="6408" max="6408" width="9.75" style="1" customWidth="1"/>
    <col min="6409" max="6656" width="10" style="1"/>
    <col min="6657" max="6657" width="22.75" style="1" customWidth="1"/>
    <col min="6658" max="6663" width="13.75" style="1" customWidth="1"/>
    <col min="6664" max="6664" width="9.75" style="1" customWidth="1"/>
    <col min="6665" max="6912" width="10" style="1"/>
    <col min="6913" max="6913" width="22.75" style="1" customWidth="1"/>
    <col min="6914" max="6919" width="13.75" style="1" customWidth="1"/>
    <col min="6920" max="6920" width="9.75" style="1" customWidth="1"/>
    <col min="6921" max="7168" width="10" style="1"/>
    <col min="7169" max="7169" width="22.75" style="1" customWidth="1"/>
    <col min="7170" max="7175" width="13.75" style="1" customWidth="1"/>
    <col min="7176" max="7176" width="9.75" style="1" customWidth="1"/>
    <col min="7177" max="7424" width="10" style="1"/>
    <col min="7425" max="7425" width="22.75" style="1" customWidth="1"/>
    <col min="7426" max="7431" width="13.75" style="1" customWidth="1"/>
    <col min="7432" max="7432" width="9.75" style="1" customWidth="1"/>
    <col min="7433" max="7680" width="10" style="1"/>
    <col min="7681" max="7681" width="22.75" style="1" customWidth="1"/>
    <col min="7682" max="7687" width="13.75" style="1" customWidth="1"/>
    <col min="7688" max="7688" width="9.75" style="1" customWidth="1"/>
    <col min="7689" max="7936" width="10" style="1"/>
    <col min="7937" max="7937" width="22.75" style="1" customWidth="1"/>
    <col min="7938" max="7943" width="13.75" style="1" customWidth="1"/>
    <col min="7944" max="7944" width="9.75" style="1" customWidth="1"/>
    <col min="7945" max="8192" width="10" style="1"/>
    <col min="8193" max="8193" width="22.75" style="1" customWidth="1"/>
    <col min="8194" max="8199" width="13.75" style="1" customWidth="1"/>
    <col min="8200" max="8200" width="9.75" style="1" customWidth="1"/>
    <col min="8201" max="8448" width="10" style="1"/>
    <col min="8449" max="8449" width="22.75" style="1" customWidth="1"/>
    <col min="8450" max="8455" width="13.75" style="1" customWidth="1"/>
    <col min="8456" max="8456" width="9.75" style="1" customWidth="1"/>
    <col min="8457" max="8704" width="10" style="1"/>
    <col min="8705" max="8705" width="22.75" style="1" customWidth="1"/>
    <col min="8706" max="8711" width="13.75" style="1" customWidth="1"/>
    <col min="8712" max="8712" width="9.75" style="1" customWidth="1"/>
    <col min="8713" max="8960" width="10" style="1"/>
    <col min="8961" max="8961" width="22.75" style="1" customWidth="1"/>
    <col min="8962" max="8967" width="13.75" style="1" customWidth="1"/>
    <col min="8968" max="8968" width="9.75" style="1" customWidth="1"/>
    <col min="8969" max="9216" width="10" style="1"/>
    <col min="9217" max="9217" width="22.75" style="1" customWidth="1"/>
    <col min="9218" max="9223" width="13.75" style="1" customWidth="1"/>
    <col min="9224" max="9224" width="9.75" style="1" customWidth="1"/>
    <col min="9225" max="9472" width="10" style="1"/>
    <col min="9473" max="9473" width="22.75" style="1" customWidth="1"/>
    <col min="9474" max="9479" width="13.75" style="1" customWidth="1"/>
    <col min="9480" max="9480" width="9.75" style="1" customWidth="1"/>
    <col min="9481" max="9728" width="10" style="1"/>
    <col min="9729" max="9729" width="22.75" style="1" customWidth="1"/>
    <col min="9730" max="9735" width="13.75" style="1" customWidth="1"/>
    <col min="9736" max="9736" width="9.75" style="1" customWidth="1"/>
    <col min="9737" max="9984" width="10" style="1"/>
    <col min="9985" max="9985" width="22.75" style="1" customWidth="1"/>
    <col min="9986" max="9991" width="13.75" style="1" customWidth="1"/>
    <col min="9992" max="9992" width="9.75" style="1" customWidth="1"/>
    <col min="9993" max="10240" width="10" style="1"/>
    <col min="10241" max="10241" width="22.75" style="1" customWidth="1"/>
    <col min="10242" max="10247" width="13.75" style="1" customWidth="1"/>
    <col min="10248" max="10248" width="9.75" style="1" customWidth="1"/>
    <col min="10249" max="10496" width="10" style="1"/>
    <col min="10497" max="10497" width="22.75" style="1" customWidth="1"/>
    <col min="10498" max="10503" width="13.75" style="1" customWidth="1"/>
    <col min="10504" max="10504" width="9.75" style="1" customWidth="1"/>
    <col min="10505" max="10752" width="10" style="1"/>
    <col min="10753" max="10753" width="22.75" style="1" customWidth="1"/>
    <col min="10754" max="10759" width="13.75" style="1" customWidth="1"/>
    <col min="10760" max="10760" width="9.75" style="1" customWidth="1"/>
    <col min="10761" max="11008" width="10" style="1"/>
    <col min="11009" max="11009" width="22.75" style="1" customWidth="1"/>
    <col min="11010" max="11015" width="13.75" style="1" customWidth="1"/>
    <col min="11016" max="11016" width="9.75" style="1" customWidth="1"/>
    <col min="11017" max="11264" width="10" style="1"/>
    <col min="11265" max="11265" width="22.75" style="1" customWidth="1"/>
    <col min="11266" max="11271" width="13.75" style="1" customWidth="1"/>
    <col min="11272" max="11272" width="9.75" style="1" customWidth="1"/>
    <col min="11273" max="11520" width="10" style="1"/>
    <col min="11521" max="11521" width="22.75" style="1" customWidth="1"/>
    <col min="11522" max="11527" width="13.75" style="1" customWidth="1"/>
    <col min="11528" max="11528" width="9.75" style="1" customWidth="1"/>
    <col min="11529" max="11776" width="10" style="1"/>
    <col min="11777" max="11777" width="22.75" style="1" customWidth="1"/>
    <col min="11778" max="11783" width="13.75" style="1" customWidth="1"/>
    <col min="11784" max="11784" width="9.75" style="1" customWidth="1"/>
    <col min="11785" max="12032" width="10" style="1"/>
    <col min="12033" max="12033" width="22.75" style="1" customWidth="1"/>
    <col min="12034" max="12039" width="13.75" style="1" customWidth="1"/>
    <col min="12040" max="12040" width="9.75" style="1" customWidth="1"/>
    <col min="12041" max="12288" width="10" style="1"/>
    <col min="12289" max="12289" width="22.75" style="1" customWidth="1"/>
    <col min="12290" max="12295" width="13.75" style="1" customWidth="1"/>
    <col min="12296" max="12296" width="9.75" style="1" customWidth="1"/>
    <col min="12297" max="12544" width="10" style="1"/>
    <col min="12545" max="12545" width="22.75" style="1" customWidth="1"/>
    <col min="12546" max="12551" width="13.75" style="1" customWidth="1"/>
    <col min="12552" max="12552" width="9.75" style="1" customWidth="1"/>
    <col min="12553" max="12800" width="10" style="1"/>
    <col min="12801" max="12801" width="22.75" style="1" customWidth="1"/>
    <col min="12802" max="12807" width="13.75" style="1" customWidth="1"/>
    <col min="12808" max="12808" width="9.75" style="1" customWidth="1"/>
    <col min="12809" max="13056" width="10" style="1"/>
    <col min="13057" max="13057" width="22.75" style="1" customWidth="1"/>
    <col min="13058" max="13063" width="13.75" style="1" customWidth="1"/>
    <col min="13064" max="13064" width="9.75" style="1" customWidth="1"/>
    <col min="13065" max="13312" width="10" style="1"/>
    <col min="13313" max="13313" width="22.75" style="1" customWidth="1"/>
    <col min="13314" max="13319" width="13.75" style="1" customWidth="1"/>
    <col min="13320" max="13320" width="9.75" style="1" customWidth="1"/>
    <col min="13321" max="13568" width="10" style="1"/>
    <col min="13569" max="13569" width="22.75" style="1" customWidth="1"/>
    <col min="13570" max="13575" width="13.75" style="1" customWidth="1"/>
    <col min="13576" max="13576" width="9.75" style="1" customWidth="1"/>
    <col min="13577" max="13824" width="10" style="1"/>
    <col min="13825" max="13825" width="22.75" style="1" customWidth="1"/>
    <col min="13826" max="13831" width="13.75" style="1" customWidth="1"/>
    <col min="13832" max="13832" width="9.75" style="1" customWidth="1"/>
    <col min="13833" max="14080" width="10" style="1"/>
    <col min="14081" max="14081" width="22.75" style="1" customWidth="1"/>
    <col min="14082" max="14087" width="13.75" style="1" customWidth="1"/>
    <col min="14088" max="14088" width="9.75" style="1" customWidth="1"/>
    <col min="14089" max="14336" width="10" style="1"/>
    <col min="14337" max="14337" width="22.75" style="1" customWidth="1"/>
    <col min="14338" max="14343" width="13.75" style="1" customWidth="1"/>
    <col min="14344" max="14344" width="9.75" style="1" customWidth="1"/>
    <col min="14345" max="14592" width="10" style="1"/>
    <col min="14593" max="14593" width="22.75" style="1" customWidth="1"/>
    <col min="14594" max="14599" width="13.75" style="1" customWidth="1"/>
    <col min="14600" max="14600" width="9.75" style="1" customWidth="1"/>
    <col min="14601" max="14848" width="10" style="1"/>
    <col min="14849" max="14849" width="22.75" style="1" customWidth="1"/>
    <col min="14850" max="14855" width="13.75" style="1" customWidth="1"/>
    <col min="14856" max="14856" width="9.75" style="1" customWidth="1"/>
    <col min="14857" max="15104" width="10" style="1"/>
    <col min="15105" max="15105" width="22.75" style="1" customWidth="1"/>
    <col min="15106" max="15111" width="13.75" style="1" customWidth="1"/>
    <col min="15112" max="15112" width="9.75" style="1" customWidth="1"/>
    <col min="15113" max="15360" width="10" style="1"/>
    <col min="15361" max="15361" width="22.75" style="1" customWidth="1"/>
    <col min="15362" max="15367" width="13.75" style="1" customWidth="1"/>
    <col min="15368" max="15368" width="9.75" style="1" customWidth="1"/>
    <col min="15369" max="15616" width="10" style="1"/>
    <col min="15617" max="15617" width="22.75" style="1" customWidth="1"/>
    <col min="15618" max="15623" width="13.75" style="1" customWidth="1"/>
    <col min="15624" max="15624" width="9.75" style="1" customWidth="1"/>
    <col min="15625" max="15872" width="10" style="1"/>
    <col min="15873" max="15873" width="22.75" style="1" customWidth="1"/>
    <col min="15874" max="15879" width="13.75" style="1" customWidth="1"/>
    <col min="15880" max="15880" width="9.75" style="1" customWidth="1"/>
    <col min="15881" max="16128" width="10" style="1"/>
    <col min="16129" max="16129" width="22.75" style="1" customWidth="1"/>
    <col min="16130" max="16135" width="13.75" style="1" customWidth="1"/>
    <col min="16136" max="16136" width="9.75" style="1" customWidth="1"/>
    <col min="16137" max="16384" width="10" style="1"/>
  </cols>
  <sheetData>
    <row r="1" ht="19.5" customHeight="1" spans="1:1">
      <c r="A1" s="2" t="s">
        <v>1438</v>
      </c>
    </row>
    <row r="2" ht="24" spans="1:7">
      <c r="A2" s="3" t="s">
        <v>1439</v>
      </c>
      <c r="B2" s="3"/>
      <c r="C2" s="3"/>
      <c r="D2" s="3"/>
      <c r="E2" s="3"/>
      <c r="F2" s="3"/>
      <c r="G2" s="3"/>
    </row>
    <row r="3" ht="23.25" customHeight="1" spans="1:7">
      <c r="A3" s="18"/>
      <c r="B3" s="18"/>
      <c r="G3" s="4" t="s">
        <v>1440</v>
      </c>
    </row>
    <row r="4" ht="32.25" customHeight="1" spans="1:7">
      <c r="A4" s="5" t="s">
        <v>1239</v>
      </c>
      <c r="B4" s="5" t="s">
        <v>1441</v>
      </c>
      <c r="C4" s="5"/>
      <c r="D4" s="5"/>
      <c r="E4" s="5" t="s">
        <v>1442</v>
      </c>
      <c r="F4" s="5"/>
      <c r="G4" s="5"/>
    </row>
    <row r="5" ht="32.25" customHeight="1" spans="1:7">
      <c r="A5" s="5"/>
      <c r="B5" s="5" t="s">
        <v>1240</v>
      </c>
      <c r="C5" s="5" t="s">
        <v>1443</v>
      </c>
      <c r="D5" s="5" t="s">
        <v>1444</v>
      </c>
      <c r="E5" s="5" t="s">
        <v>1240</v>
      </c>
      <c r="F5" s="5" t="s">
        <v>1443</v>
      </c>
      <c r="G5" s="5" t="s">
        <v>1444</v>
      </c>
    </row>
    <row r="6" ht="60" customHeight="1" spans="1:7">
      <c r="A6" s="22" t="s">
        <v>1445</v>
      </c>
      <c r="B6" s="20">
        <f t="shared" ref="B6:B8" si="0">C6+D6</f>
        <v>132.97</v>
      </c>
      <c r="C6" s="20">
        <f>C7+C8</f>
        <v>34.48</v>
      </c>
      <c r="D6" s="20">
        <f>D7+D8</f>
        <v>98.49</v>
      </c>
      <c r="E6" s="20">
        <f>F6+G6</f>
        <v>126.1</v>
      </c>
      <c r="F6" s="20">
        <v>32.72</v>
      </c>
      <c r="G6" s="20">
        <f>G7</f>
        <v>93.38</v>
      </c>
    </row>
    <row r="7" ht="56" customHeight="1" spans="1:7">
      <c r="A7" s="22" t="s">
        <v>1446</v>
      </c>
      <c r="B7" s="20">
        <f t="shared" si="0"/>
        <v>132.97</v>
      </c>
      <c r="C7" s="20">
        <v>34.48</v>
      </c>
      <c r="D7" s="20">
        <v>98.49</v>
      </c>
      <c r="E7" s="20">
        <f>F7+G7</f>
        <v>126.1</v>
      </c>
      <c r="F7" s="20">
        <v>32.72</v>
      </c>
      <c r="G7" s="20">
        <v>93.38</v>
      </c>
    </row>
    <row r="8" ht="69" customHeight="1" spans="1:7">
      <c r="A8" s="22" t="s">
        <v>1447</v>
      </c>
      <c r="B8" s="20">
        <f t="shared" si="0"/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>
      <c r="A9" s="23"/>
      <c r="B9" s="23"/>
      <c r="C9" s="23"/>
      <c r="D9" s="23"/>
      <c r="E9" s="23"/>
      <c r="F9" s="23"/>
      <c r="G9" s="23"/>
    </row>
  </sheetData>
  <mergeCells count="5">
    <mergeCell ref="A2:G2"/>
    <mergeCell ref="B4:D4"/>
    <mergeCell ref="E4:G4"/>
    <mergeCell ref="A9:G9"/>
    <mergeCell ref="A4:A5"/>
  </mergeCells>
  <pageMargins left="0.699305555555556" right="0.699305555555556" top="0.75" bottom="0.75" header="0.3" footer="0.3"/>
  <pageSetup paperSize="9" scale="90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C16" sqref="C16"/>
    </sheetView>
  </sheetViews>
  <sheetFormatPr defaultColWidth="10" defaultRowHeight="14.25" outlineLevelCol="2"/>
  <cols>
    <col min="1" max="1" width="46.125" style="1" customWidth="1"/>
    <col min="2" max="3" width="17.625" style="1" customWidth="1"/>
    <col min="4" max="256" width="10" style="1"/>
    <col min="257" max="257" width="51.125" style="1" customWidth="1"/>
    <col min="258" max="258" width="19.5" style="1" customWidth="1"/>
    <col min="259" max="259" width="16" style="1" customWidth="1"/>
    <col min="260" max="512" width="10" style="1"/>
    <col min="513" max="513" width="51.125" style="1" customWidth="1"/>
    <col min="514" max="514" width="19.5" style="1" customWidth="1"/>
    <col min="515" max="515" width="16" style="1" customWidth="1"/>
    <col min="516" max="768" width="10" style="1"/>
    <col min="769" max="769" width="51.125" style="1" customWidth="1"/>
    <col min="770" max="770" width="19.5" style="1" customWidth="1"/>
    <col min="771" max="771" width="16" style="1" customWidth="1"/>
    <col min="772" max="1024" width="10" style="1"/>
    <col min="1025" max="1025" width="51.125" style="1" customWidth="1"/>
    <col min="1026" max="1026" width="19.5" style="1" customWidth="1"/>
    <col min="1027" max="1027" width="16" style="1" customWidth="1"/>
    <col min="1028" max="1280" width="10" style="1"/>
    <col min="1281" max="1281" width="51.125" style="1" customWidth="1"/>
    <col min="1282" max="1282" width="19.5" style="1" customWidth="1"/>
    <col min="1283" max="1283" width="16" style="1" customWidth="1"/>
    <col min="1284" max="1536" width="10" style="1"/>
    <col min="1537" max="1537" width="51.125" style="1" customWidth="1"/>
    <col min="1538" max="1538" width="19.5" style="1" customWidth="1"/>
    <col min="1539" max="1539" width="16" style="1" customWidth="1"/>
    <col min="1540" max="1792" width="10" style="1"/>
    <col min="1793" max="1793" width="51.125" style="1" customWidth="1"/>
    <col min="1794" max="1794" width="19.5" style="1" customWidth="1"/>
    <col min="1795" max="1795" width="16" style="1" customWidth="1"/>
    <col min="1796" max="2048" width="10" style="1"/>
    <col min="2049" max="2049" width="51.125" style="1" customWidth="1"/>
    <col min="2050" max="2050" width="19.5" style="1" customWidth="1"/>
    <col min="2051" max="2051" width="16" style="1" customWidth="1"/>
    <col min="2052" max="2304" width="10" style="1"/>
    <col min="2305" max="2305" width="51.125" style="1" customWidth="1"/>
    <col min="2306" max="2306" width="19.5" style="1" customWidth="1"/>
    <col min="2307" max="2307" width="16" style="1" customWidth="1"/>
    <col min="2308" max="2560" width="10" style="1"/>
    <col min="2561" max="2561" width="51.125" style="1" customWidth="1"/>
    <col min="2562" max="2562" width="19.5" style="1" customWidth="1"/>
    <col min="2563" max="2563" width="16" style="1" customWidth="1"/>
    <col min="2564" max="2816" width="10" style="1"/>
    <col min="2817" max="2817" width="51.125" style="1" customWidth="1"/>
    <col min="2818" max="2818" width="19.5" style="1" customWidth="1"/>
    <col min="2819" max="2819" width="16" style="1" customWidth="1"/>
    <col min="2820" max="3072" width="10" style="1"/>
    <col min="3073" max="3073" width="51.125" style="1" customWidth="1"/>
    <col min="3074" max="3074" width="19.5" style="1" customWidth="1"/>
    <col min="3075" max="3075" width="16" style="1" customWidth="1"/>
    <col min="3076" max="3328" width="10" style="1"/>
    <col min="3329" max="3329" width="51.125" style="1" customWidth="1"/>
    <col min="3330" max="3330" width="19.5" style="1" customWidth="1"/>
    <col min="3331" max="3331" width="16" style="1" customWidth="1"/>
    <col min="3332" max="3584" width="10" style="1"/>
    <col min="3585" max="3585" width="51.125" style="1" customWidth="1"/>
    <col min="3586" max="3586" width="19.5" style="1" customWidth="1"/>
    <col min="3587" max="3587" width="16" style="1" customWidth="1"/>
    <col min="3588" max="3840" width="10" style="1"/>
    <col min="3841" max="3841" width="51.125" style="1" customWidth="1"/>
    <col min="3842" max="3842" width="19.5" style="1" customWidth="1"/>
    <col min="3843" max="3843" width="16" style="1" customWidth="1"/>
    <col min="3844" max="4096" width="10" style="1"/>
    <col min="4097" max="4097" width="51.125" style="1" customWidth="1"/>
    <col min="4098" max="4098" width="19.5" style="1" customWidth="1"/>
    <col min="4099" max="4099" width="16" style="1" customWidth="1"/>
    <col min="4100" max="4352" width="10" style="1"/>
    <col min="4353" max="4353" width="51.125" style="1" customWidth="1"/>
    <col min="4354" max="4354" width="19.5" style="1" customWidth="1"/>
    <col min="4355" max="4355" width="16" style="1" customWidth="1"/>
    <col min="4356" max="4608" width="10" style="1"/>
    <col min="4609" max="4609" width="51.125" style="1" customWidth="1"/>
    <col min="4610" max="4610" width="19.5" style="1" customWidth="1"/>
    <col min="4611" max="4611" width="16" style="1" customWidth="1"/>
    <col min="4612" max="4864" width="10" style="1"/>
    <col min="4865" max="4865" width="51.125" style="1" customWidth="1"/>
    <col min="4866" max="4866" width="19.5" style="1" customWidth="1"/>
    <col min="4867" max="4867" width="16" style="1" customWidth="1"/>
    <col min="4868" max="5120" width="10" style="1"/>
    <col min="5121" max="5121" width="51.125" style="1" customWidth="1"/>
    <col min="5122" max="5122" width="19.5" style="1" customWidth="1"/>
    <col min="5123" max="5123" width="16" style="1" customWidth="1"/>
    <col min="5124" max="5376" width="10" style="1"/>
    <col min="5377" max="5377" width="51.125" style="1" customWidth="1"/>
    <col min="5378" max="5378" width="19.5" style="1" customWidth="1"/>
    <col min="5379" max="5379" width="16" style="1" customWidth="1"/>
    <col min="5380" max="5632" width="10" style="1"/>
    <col min="5633" max="5633" width="51.125" style="1" customWidth="1"/>
    <col min="5634" max="5634" width="19.5" style="1" customWidth="1"/>
    <col min="5635" max="5635" width="16" style="1" customWidth="1"/>
    <col min="5636" max="5888" width="10" style="1"/>
    <col min="5889" max="5889" width="51.125" style="1" customWidth="1"/>
    <col min="5890" max="5890" width="19.5" style="1" customWidth="1"/>
    <col min="5891" max="5891" width="16" style="1" customWidth="1"/>
    <col min="5892" max="6144" width="10" style="1"/>
    <col min="6145" max="6145" width="51.125" style="1" customWidth="1"/>
    <col min="6146" max="6146" width="19.5" style="1" customWidth="1"/>
    <col min="6147" max="6147" width="16" style="1" customWidth="1"/>
    <col min="6148" max="6400" width="10" style="1"/>
    <col min="6401" max="6401" width="51.125" style="1" customWidth="1"/>
    <col min="6402" max="6402" width="19.5" style="1" customWidth="1"/>
    <col min="6403" max="6403" width="16" style="1" customWidth="1"/>
    <col min="6404" max="6656" width="10" style="1"/>
    <col min="6657" max="6657" width="51.125" style="1" customWidth="1"/>
    <col min="6658" max="6658" width="19.5" style="1" customWidth="1"/>
    <col min="6659" max="6659" width="16" style="1" customWidth="1"/>
    <col min="6660" max="6912" width="10" style="1"/>
    <col min="6913" max="6913" width="51.125" style="1" customWidth="1"/>
    <col min="6914" max="6914" width="19.5" style="1" customWidth="1"/>
    <col min="6915" max="6915" width="16" style="1" customWidth="1"/>
    <col min="6916" max="7168" width="10" style="1"/>
    <col min="7169" max="7169" width="51.125" style="1" customWidth="1"/>
    <col min="7170" max="7170" width="19.5" style="1" customWidth="1"/>
    <col min="7171" max="7171" width="16" style="1" customWidth="1"/>
    <col min="7172" max="7424" width="10" style="1"/>
    <col min="7425" max="7425" width="51.125" style="1" customWidth="1"/>
    <col min="7426" max="7426" width="19.5" style="1" customWidth="1"/>
    <col min="7427" max="7427" width="16" style="1" customWidth="1"/>
    <col min="7428" max="7680" width="10" style="1"/>
    <col min="7681" max="7681" width="51.125" style="1" customWidth="1"/>
    <col min="7682" max="7682" width="19.5" style="1" customWidth="1"/>
    <col min="7683" max="7683" width="16" style="1" customWidth="1"/>
    <col min="7684" max="7936" width="10" style="1"/>
    <col min="7937" max="7937" width="51.125" style="1" customWidth="1"/>
    <col min="7938" max="7938" width="19.5" style="1" customWidth="1"/>
    <col min="7939" max="7939" width="16" style="1" customWidth="1"/>
    <col min="7940" max="8192" width="10" style="1"/>
    <col min="8193" max="8193" width="51.125" style="1" customWidth="1"/>
    <col min="8194" max="8194" width="19.5" style="1" customWidth="1"/>
    <col min="8195" max="8195" width="16" style="1" customWidth="1"/>
    <col min="8196" max="8448" width="10" style="1"/>
    <col min="8449" max="8449" width="51.125" style="1" customWidth="1"/>
    <col min="8450" max="8450" width="19.5" style="1" customWidth="1"/>
    <col min="8451" max="8451" width="16" style="1" customWidth="1"/>
    <col min="8452" max="8704" width="10" style="1"/>
    <col min="8705" max="8705" width="51.125" style="1" customWidth="1"/>
    <col min="8706" max="8706" width="19.5" style="1" customWidth="1"/>
    <col min="8707" max="8707" width="16" style="1" customWidth="1"/>
    <col min="8708" max="8960" width="10" style="1"/>
    <col min="8961" max="8961" width="51.125" style="1" customWidth="1"/>
    <col min="8962" max="8962" width="19.5" style="1" customWidth="1"/>
    <col min="8963" max="8963" width="16" style="1" customWidth="1"/>
    <col min="8964" max="9216" width="10" style="1"/>
    <col min="9217" max="9217" width="51.125" style="1" customWidth="1"/>
    <col min="9218" max="9218" width="19.5" style="1" customWidth="1"/>
    <col min="9219" max="9219" width="16" style="1" customWidth="1"/>
    <col min="9220" max="9472" width="10" style="1"/>
    <col min="9473" max="9473" width="51.125" style="1" customWidth="1"/>
    <col min="9474" max="9474" width="19.5" style="1" customWidth="1"/>
    <col min="9475" max="9475" width="16" style="1" customWidth="1"/>
    <col min="9476" max="9728" width="10" style="1"/>
    <col min="9729" max="9729" width="51.125" style="1" customWidth="1"/>
    <col min="9730" max="9730" width="19.5" style="1" customWidth="1"/>
    <col min="9731" max="9731" width="16" style="1" customWidth="1"/>
    <col min="9732" max="9984" width="10" style="1"/>
    <col min="9985" max="9985" width="51.125" style="1" customWidth="1"/>
    <col min="9986" max="9986" width="19.5" style="1" customWidth="1"/>
    <col min="9987" max="9987" width="16" style="1" customWidth="1"/>
    <col min="9988" max="10240" width="10" style="1"/>
    <col min="10241" max="10241" width="51.125" style="1" customWidth="1"/>
    <col min="10242" max="10242" width="19.5" style="1" customWidth="1"/>
    <col min="10243" max="10243" width="16" style="1" customWidth="1"/>
    <col min="10244" max="10496" width="10" style="1"/>
    <col min="10497" max="10497" width="51.125" style="1" customWidth="1"/>
    <col min="10498" max="10498" width="19.5" style="1" customWidth="1"/>
    <col min="10499" max="10499" width="16" style="1" customWidth="1"/>
    <col min="10500" max="10752" width="10" style="1"/>
    <col min="10753" max="10753" width="51.125" style="1" customWidth="1"/>
    <col min="10754" max="10754" width="19.5" style="1" customWidth="1"/>
    <col min="10755" max="10755" width="16" style="1" customWidth="1"/>
    <col min="10756" max="11008" width="10" style="1"/>
    <col min="11009" max="11009" width="51.125" style="1" customWidth="1"/>
    <col min="11010" max="11010" width="19.5" style="1" customWidth="1"/>
    <col min="11011" max="11011" width="16" style="1" customWidth="1"/>
    <col min="11012" max="11264" width="10" style="1"/>
    <col min="11265" max="11265" width="51.125" style="1" customWidth="1"/>
    <col min="11266" max="11266" width="19.5" style="1" customWidth="1"/>
    <col min="11267" max="11267" width="16" style="1" customWidth="1"/>
    <col min="11268" max="11520" width="10" style="1"/>
    <col min="11521" max="11521" width="51.125" style="1" customWidth="1"/>
    <col min="11522" max="11522" width="19.5" style="1" customWidth="1"/>
    <col min="11523" max="11523" width="16" style="1" customWidth="1"/>
    <col min="11524" max="11776" width="10" style="1"/>
    <col min="11777" max="11777" width="51.125" style="1" customWidth="1"/>
    <col min="11778" max="11778" width="19.5" style="1" customWidth="1"/>
    <col min="11779" max="11779" width="16" style="1" customWidth="1"/>
    <col min="11780" max="12032" width="10" style="1"/>
    <col min="12033" max="12033" width="51.125" style="1" customWidth="1"/>
    <col min="12034" max="12034" width="19.5" style="1" customWidth="1"/>
    <col min="12035" max="12035" width="16" style="1" customWidth="1"/>
    <col min="12036" max="12288" width="10" style="1"/>
    <col min="12289" max="12289" width="51.125" style="1" customWidth="1"/>
    <col min="12290" max="12290" width="19.5" style="1" customWidth="1"/>
    <col min="12291" max="12291" width="16" style="1" customWidth="1"/>
    <col min="12292" max="12544" width="10" style="1"/>
    <col min="12545" max="12545" width="51.125" style="1" customWidth="1"/>
    <col min="12546" max="12546" width="19.5" style="1" customWidth="1"/>
    <col min="12547" max="12547" width="16" style="1" customWidth="1"/>
    <col min="12548" max="12800" width="10" style="1"/>
    <col min="12801" max="12801" width="51.125" style="1" customWidth="1"/>
    <col min="12802" max="12802" width="19.5" style="1" customWidth="1"/>
    <col min="12803" max="12803" width="16" style="1" customWidth="1"/>
    <col min="12804" max="13056" width="10" style="1"/>
    <col min="13057" max="13057" width="51.125" style="1" customWidth="1"/>
    <col min="13058" max="13058" width="19.5" style="1" customWidth="1"/>
    <col min="13059" max="13059" width="16" style="1" customWidth="1"/>
    <col min="13060" max="13312" width="10" style="1"/>
    <col min="13313" max="13313" width="51.125" style="1" customWidth="1"/>
    <col min="13314" max="13314" width="19.5" style="1" customWidth="1"/>
    <col min="13315" max="13315" width="16" style="1" customWidth="1"/>
    <col min="13316" max="13568" width="10" style="1"/>
    <col min="13569" max="13569" width="51.125" style="1" customWidth="1"/>
    <col min="13570" max="13570" width="19.5" style="1" customWidth="1"/>
    <col min="13571" max="13571" width="16" style="1" customWidth="1"/>
    <col min="13572" max="13824" width="10" style="1"/>
    <col min="13825" max="13825" width="51.125" style="1" customWidth="1"/>
    <col min="13826" max="13826" width="19.5" style="1" customWidth="1"/>
    <col min="13827" max="13827" width="16" style="1" customWidth="1"/>
    <col min="13828" max="14080" width="10" style="1"/>
    <col min="14081" max="14081" width="51.125" style="1" customWidth="1"/>
    <col min="14082" max="14082" width="19.5" style="1" customWidth="1"/>
    <col min="14083" max="14083" width="16" style="1" customWidth="1"/>
    <col min="14084" max="14336" width="10" style="1"/>
    <col min="14337" max="14337" width="51.125" style="1" customWidth="1"/>
    <col min="14338" max="14338" width="19.5" style="1" customWidth="1"/>
    <col min="14339" max="14339" width="16" style="1" customWidth="1"/>
    <col min="14340" max="14592" width="10" style="1"/>
    <col min="14593" max="14593" width="51.125" style="1" customWidth="1"/>
    <col min="14594" max="14594" width="19.5" style="1" customWidth="1"/>
    <col min="14595" max="14595" width="16" style="1" customWidth="1"/>
    <col min="14596" max="14848" width="10" style="1"/>
    <col min="14849" max="14849" width="51.125" style="1" customWidth="1"/>
    <col min="14850" max="14850" width="19.5" style="1" customWidth="1"/>
    <col min="14851" max="14851" width="16" style="1" customWidth="1"/>
    <col min="14852" max="15104" width="10" style="1"/>
    <col min="15105" max="15105" width="51.125" style="1" customWidth="1"/>
    <col min="15106" max="15106" width="19.5" style="1" customWidth="1"/>
    <col min="15107" max="15107" width="16" style="1" customWidth="1"/>
    <col min="15108" max="15360" width="10" style="1"/>
    <col min="15361" max="15361" width="51.125" style="1" customWidth="1"/>
    <col min="15362" max="15362" width="19.5" style="1" customWidth="1"/>
    <col min="15363" max="15363" width="16" style="1" customWidth="1"/>
    <col min="15364" max="15616" width="10" style="1"/>
    <col min="15617" max="15617" width="51.125" style="1" customWidth="1"/>
    <col min="15618" max="15618" width="19.5" style="1" customWidth="1"/>
    <col min="15619" max="15619" width="16" style="1" customWidth="1"/>
    <col min="15620" max="15872" width="10" style="1"/>
    <col min="15873" max="15873" width="51.125" style="1" customWidth="1"/>
    <col min="15874" max="15874" width="19.5" style="1" customWidth="1"/>
    <col min="15875" max="15875" width="16" style="1" customWidth="1"/>
    <col min="15876" max="16128" width="10" style="1"/>
    <col min="16129" max="16129" width="51.125" style="1" customWidth="1"/>
    <col min="16130" max="16130" width="19.5" style="1" customWidth="1"/>
    <col min="16131" max="16131" width="16" style="1" customWidth="1"/>
    <col min="16132" max="16384" width="10" style="1"/>
  </cols>
  <sheetData>
    <row r="1" ht="17.25" customHeight="1" spans="1:1">
      <c r="A1" s="2" t="s">
        <v>1448</v>
      </c>
    </row>
    <row r="2" ht="28.7" customHeight="1" spans="1:3">
      <c r="A2" s="17" t="s">
        <v>1449</v>
      </c>
      <c r="B2" s="17"/>
      <c r="C2" s="17"/>
    </row>
    <row r="3" ht="22.5" customHeight="1" spans="1:3">
      <c r="A3" s="18"/>
      <c r="B3" s="4"/>
      <c r="C3" s="4" t="s">
        <v>1440</v>
      </c>
    </row>
    <row r="4" ht="33.75" customHeight="1" spans="1:3">
      <c r="A4" s="5" t="s">
        <v>60</v>
      </c>
      <c r="B4" s="5" t="s">
        <v>1450</v>
      </c>
      <c r="C4" s="5" t="s">
        <v>1451</v>
      </c>
    </row>
    <row r="5" ht="33.75" customHeight="1" spans="1:3">
      <c r="A5" s="19" t="s">
        <v>1452</v>
      </c>
      <c r="B5" s="20">
        <v>30.83</v>
      </c>
      <c r="C5" s="20">
        <v>30.83</v>
      </c>
    </row>
    <row r="6" ht="33.75" customHeight="1" spans="1:3">
      <c r="A6" s="19" t="s">
        <v>1453</v>
      </c>
      <c r="B6" s="20">
        <v>5.65</v>
      </c>
      <c r="C6" s="20">
        <v>5.65</v>
      </c>
    </row>
    <row r="7" ht="33.75" customHeight="1" spans="1:3">
      <c r="A7" s="19" t="s">
        <v>1454</v>
      </c>
      <c r="B7" s="20">
        <v>3.76</v>
      </c>
      <c r="C7" s="20">
        <v>3.76</v>
      </c>
    </row>
    <row r="8" ht="33.75" customHeight="1" spans="1:3">
      <c r="A8" s="19" t="s">
        <v>1455</v>
      </c>
      <c r="B8" s="20">
        <f>B5+B6-B7</f>
        <v>32.72</v>
      </c>
      <c r="C8" s="20">
        <f>C5+C6-C7</f>
        <v>32.72</v>
      </c>
    </row>
    <row r="9" ht="33.75" customHeight="1" spans="1:3">
      <c r="A9" s="19" t="s">
        <v>1456</v>
      </c>
      <c r="B9" s="20">
        <v>34.48</v>
      </c>
      <c r="C9" s="20">
        <f>B9</f>
        <v>34.48</v>
      </c>
    </row>
    <row r="10" ht="33.75" customHeight="1" spans="1:3">
      <c r="A10" s="19" t="s">
        <v>1457</v>
      </c>
      <c r="B10" s="20">
        <v>0</v>
      </c>
      <c r="C10" s="20">
        <v>0</v>
      </c>
    </row>
  </sheetData>
  <mergeCells count="1">
    <mergeCell ref="A2:C2"/>
  </mergeCells>
  <pageMargins left="0.699305555555556" right="0.699305555555556" top="0.75" bottom="0.75" header="0.3" footer="0.3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B8" sqref="B8"/>
    </sheetView>
  </sheetViews>
  <sheetFormatPr defaultColWidth="10" defaultRowHeight="14.25" outlineLevelCol="2"/>
  <cols>
    <col min="1" max="1" width="46.125" style="1" customWidth="1"/>
    <col min="2" max="3" width="17.625" style="1" customWidth="1"/>
    <col min="4" max="256" width="10" style="1"/>
    <col min="257" max="257" width="51.125" style="1" customWidth="1"/>
    <col min="258" max="258" width="21.75" style="1" customWidth="1"/>
    <col min="259" max="259" width="9.75" style="1" customWidth="1"/>
    <col min="260" max="512" width="10" style="1"/>
    <col min="513" max="513" width="51.125" style="1" customWidth="1"/>
    <col min="514" max="514" width="21.75" style="1" customWidth="1"/>
    <col min="515" max="515" width="9.75" style="1" customWidth="1"/>
    <col min="516" max="768" width="10" style="1"/>
    <col min="769" max="769" width="51.125" style="1" customWidth="1"/>
    <col min="770" max="770" width="21.75" style="1" customWidth="1"/>
    <col min="771" max="771" width="9.75" style="1" customWidth="1"/>
    <col min="772" max="1024" width="10" style="1"/>
    <col min="1025" max="1025" width="51.125" style="1" customWidth="1"/>
    <col min="1026" max="1026" width="21.75" style="1" customWidth="1"/>
    <col min="1027" max="1027" width="9.75" style="1" customWidth="1"/>
    <col min="1028" max="1280" width="10" style="1"/>
    <col min="1281" max="1281" width="51.125" style="1" customWidth="1"/>
    <col min="1282" max="1282" width="21.75" style="1" customWidth="1"/>
    <col min="1283" max="1283" width="9.75" style="1" customWidth="1"/>
    <col min="1284" max="1536" width="10" style="1"/>
    <col min="1537" max="1537" width="51.125" style="1" customWidth="1"/>
    <col min="1538" max="1538" width="21.75" style="1" customWidth="1"/>
    <col min="1539" max="1539" width="9.75" style="1" customWidth="1"/>
    <col min="1540" max="1792" width="10" style="1"/>
    <col min="1793" max="1793" width="51.125" style="1" customWidth="1"/>
    <col min="1794" max="1794" width="21.75" style="1" customWidth="1"/>
    <col min="1795" max="1795" width="9.75" style="1" customWidth="1"/>
    <col min="1796" max="2048" width="10" style="1"/>
    <col min="2049" max="2049" width="51.125" style="1" customWidth="1"/>
    <col min="2050" max="2050" width="21.75" style="1" customWidth="1"/>
    <col min="2051" max="2051" width="9.75" style="1" customWidth="1"/>
    <col min="2052" max="2304" width="10" style="1"/>
    <col min="2305" max="2305" width="51.125" style="1" customWidth="1"/>
    <col min="2306" max="2306" width="21.75" style="1" customWidth="1"/>
    <col min="2307" max="2307" width="9.75" style="1" customWidth="1"/>
    <col min="2308" max="2560" width="10" style="1"/>
    <col min="2561" max="2561" width="51.125" style="1" customWidth="1"/>
    <col min="2562" max="2562" width="21.75" style="1" customWidth="1"/>
    <col min="2563" max="2563" width="9.75" style="1" customWidth="1"/>
    <col min="2564" max="2816" width="10" style="1"/>
    <col min="2817" max="2817" width="51.125" style="1" customWidth="1"/>
    <col min="2818" max="2818" width="21.75" style="1" customWidth="1"/>
    <col min="2819" max="2819" width="9.75" style="1" customWidth="1"/>
    <col min="2820" max="3072" width="10" style="1"/>
    <col min="3073" max="3073" width="51.125" style="1" customWidth="1"/>
    <col min="3074" max="3074" width="21.75" style="1" customWidth="1"/>
    <col min="3075" max="3075" width="9.75" style="1" customWidth="1"/>
    <col min="3076" max="3328" width="10" style="1"/>
    <col min="3329" max="3329" width="51.125" style="1" customWidth="1"/>
    <col min="3330" max="3330" width="21.75" style="1" customWidth="1"/>
    <col min="3331" max="3331" width="9.75" style="1" customWidth="1"/>
    <col min="3332" max="3584" width="10" style="1"/>
    <col min="3585" max="3585" width="51.125" style="1" customWidth="1"/>
    <col min="3586" max="3586" width="21.75" style="1" customWidth="1"/>
    <col min="3587" max="3587" width="9.75" style="1" customWidth="1"/>
    <col min="3588" max="3840" width="10" style="1"/>
    <col min="3841" max="3841" width="51.125" style="1" customWidth="1"/>
    <col min="3842" max="3842" width="21.75" style="1" customWidth="1"/>
    <col min="3843" max="3843" width="9.75" style="1" customWidth="1"/>
    <col min="3844" max="4096" width="10" style="1"/>
    <col min="4097" max="4097" width="51.125" style="1" customWidth="1"/>
    <col min="4098" max="4098" width="21.75" style="1" customWidth="1"/>
    <col min="4099" max="4099" width="9.75" style="1" customWidth="1"/>
    <col min="4100" max="4352" width="10" style="1"/>
    <col min="4353" max="4353" width="51.125" style="1" customWidth="1"/>
    <col min="4354" max="4354" width="21.75" style="1" customWidth="1"/>
    <col min="4355" max="4355" width="9.75" style="1" customWidth="1"/>
    <col min="4356" max="4608" width="10" style="1"/>
    <col min="4609" max="4609" width="51.125" style="1" customWidth="1"/>
    <col min="4610" max="4610" width="21.75" style="1" customWidth="1"/>
    <col min="4611" max="4611" width="9.75" style="1" customWidth="1"/>
    <col min="4612" max="4864" width="10" style="1"/>
    <col min="4865" max="4865" width="51.125" style="1" customWidth="1"/>
    <col min="4866" max="4866" width="21.75" style="1" customWidth="1"/>
    <col min="4867" max="4867" width="9.75" style="1" customWidth="1"/>
    <col min="4868" max="5120" width="10" style="1"/>
    <col min="5121" max="5121" width="51.125" style="1" customWidth="1"/>
    <col min="5122" max="5122" width="21.75" style="1" customWidth="1"/>
    <col min="5123" max="5123" width="9.75" style="1" customWidth="1"/>
    <col min="5124" max="5376" width="10" style="1"/>
    <col min="5377" max="5377" width="51.125" style="1" customWidth="1"/>
    <col min="5378" max="5378" width="21.75" style="1" customWidth="1"/>
    <col min="5379" max="5379" width="9.75" style="1" customWidth="1"/>
    <col min="5380" max="5632" width="10" style="1"/>
    <col min="5633" max="5633" width="51.125" style="1" customWidth="1"/>
    <col min="5634" max="5634" width="21.75" style="1" customWidth="1"/>
    <col min="5635" max="5635" width="9.75" style="1" customWidth="1"/>
    <col min="5636" max="5888" width="10" style="1"/>
    <col min="5889" max="5889" width="51.125" style="1" customWidth="1"/>
    <col min="5890" max="5890" width="21.75" style="1" customWidth="1"/>
    <col min="5891" max="5891" width="9.75" style="1" customWidth="1"/>
    <col min="5892" max="6144" width="10" style="1"/>
    <col min="6145" max="6145" width="51.125" style="1" customWidth="1"/>
    <col min="6146" max="6146" width="21.75" style="1" customWidth="1"/>
    <col min="6147" max="6147" width="9.75" style="1" customWidth="1"/>
    <col min="6148" max="6400" width="10" style="1"/>
    <col min="6401" max="6401" width="51.125" style="1" customWidth="1"/>
    <col min="6402" max="6402" width="21.75" style="1" customWidth="1"/>
    <col min="6403" max="6403" width="9.75" style="1" customWidth="1"/>
    <col min="6404" max="6656" width="10" style="1"/>
    <col min="6657" max="6657" width="51.125" style="1" customWidth="1"/>
    <col min="6658" max="6658" width="21.75" style="1" customWidth="1"/>
    <col min="6659" max="6659" width="9.75" style="1" customWidth="1"/>
    <col min="6660" max="6912" width="10" style="1"/>
    <col min="6913" max="6913" width="51.125" style="1" customWidth="1"/>
    <col min="6914" max="6914" width="21.75" style="1" customWidth="1"/>
    <col min="6915" max="6915" width="9.75" style="1" customWidth="1"/>
    <col min="6916" max="7168" width="10" style="1"/>
    <col min="7169" max="7169" width="51.125" style="1" customWidth="1"/>
    <col min="7170" max="7170" width="21.75" style="1" customWidth="1"/>
    <col min="7171" max="7171" width="9.75" style="1" customWidth="1"/>
    <col min="7172" max="7424" width="10" style="1"/>
    <col min="7425" max="7425" width="51.125" style="1" customWidth="1"/>
    <col min="7426" max="7426" width="21.75" style="1" customWidth="1"/>
    <col min="7427" max="7427" width="9.75" style="1" customWidth="1"/>
    <col min="7428" max="7680" width="10" style="1"/>
    <col min="7681" max="7681" width="51.125" style="1" customWidth="1"/>
    <col min="7682" max="7682" width="21.75" style="1" customWidth="1"/>
    <col min="7683" max="7683" width="9.75" style="1" customWidth="1"/>
    <col min="7684" max="7936" width="10" style="1"/>
    <col min="7937" max="7937" width="51.125" style="1" customWidth="1"/>
    <col min="7938" max="7938" width="21.75" style="1" customWidth="1"/>
    <col min="7939" max="7939" width="9.75" style="1" customWidth="1"/>
    <col min="7940" max="8192" width="10" style="1"/>
    <col min="8193" max="8193" width="51.125" style="1" customWidth="1"/>
    <col min="8194" max="8194" width="21.75" style="1" customWidth="1"/>
    <col min="8195" max="8195" width="9.75" style="1" customWidth="1"/>
    <col min="8196" max="8448" width="10" style="1"/>
    <col min="8449" max="8449" width="51.125" style="1" customWidth="1"/>
    <col min="8450" max="8450" width="21.75" style="1" customWidth="1"/>
    <col min="8451" max="8451" width="9.75" style="1" customWidth="1"/>
    <col min="8452" max="8704" width="10" style="1"/>
    <col min="8705" max="8705" width="51.125" style="1" customWidth="1"/>
    <col min="8706" max="8706" width="21.75" style="1" customWidth="1"/>
    <col min="8707" max="8707" width="9.75" style="1" customWidth="1"/>
    <col min="8708" max="8960" width="10" style="1"/>
    <col min="8961" max="8961" width="51.125" style="1" customWidth="1"/>
    <col min="8962" max="8962" width="21.75" style="1" customWidth="1"/>
    <col min="8963" max="8963" width="9.75" style="1" customWidth="1"/>
    <col min="8964" max="9216" width="10" style="1"/>
    <col min="9217" max="9217" width="51.125" style="1" customWidth="1"/>
    <col min="9218" max="9218" width="21.75" style="1" customWidth="1"/>
    <col min="9219" max="9219" width="9.75" style="1" customWidth="1"/>
    <col min="9220" max="9472" width="10" style="1"/>
    <col min="9473" max="9473" width="51.125" style="1" customWidth="1"/>
    <col min="9474" max="9474" width="21.75" style="1" customWidth="1"/>
    <col min="9475" max="9475" width="9.75" style="1" customWidth="1"/>
    <col min="9476" max="9728" width="10" style="1"/>
    <col min="9729" max="9729" width="51.125" style="1" customWidth="1"/>
    <col min="9730" max="9730" width="21.75" style="1" customWidth="1"/>
    <col min="9731" max="9731" width="9.75" style="1" customWidth="1"/>
    <col min="9732" max="9984" width="10" style="1"/>
    <col min="9985" max="9985" width="51.125" style="1" customWidth="1"/>
    <col min="9986" max="9986" width="21.75" style="1" customWidth="1"/>
    <col min="9987" max="9987" width="9.75" style="1" customWidth="1"/>
    <col min="9988" max="10240" width="10" style="1"/>
    <col min="10241" max="10241" width="51.125" style="1" customWidth="1"/>
    <col min="10242" max="10242" width="21.75" style="1" customWidth="1"/>
    <col min="10243" max="10243" width="9.75" style="1" customWidth="1"/>
    <col min="10244" max="10496" width="10" style="1"/>
    <col min="10497" max="10497" width="51.125" style="1" customWidth="1"/>
    <col min="10498" max="10498" width="21.75" style="1" customWidth="1"/>
    <col min="10499" max="10499" width="9.75" style="1" customWidth="1"/>
    <col min="10500" max="10752" width="10" style="1"/>
    <col min="10753" max="10753" width="51.125" style="1" customWidth="1"/>
    <col min="10754" max="10754" width="21.75" style="1" customWidth="1"/>
    <col min="10755" max="10755" width="9.75" style="1" customWidth="1"/>
    <col min="10756" max="11008" width="10" style="1"/>
    <col min="11009" max="11009" width="51.125" style="1" customWidth="1"/>
    <col min="11010" max="11010" width="21.75" style="1" customWidth="1"/>
    <col min="11011" max="11011" width="9.75" style="1" customWidth="1"/>
    <col min="11012" max="11264" width="10" style="1"/>
    <col min="11265" max="11265" width="51.125" style="1" customWidth="1"/>
    <col min="11266" max="11266" width="21.75" style="1" customWidth="1"/>
    <col min="11267" max="11267" width="9.75" style="1" customWidth="1"/>
    <col min="11268" max="11520" width="10" style="1"/>
    <col min="11521" max="11521" width="51.125" style="1" customWidth="1"/>
    <col min="11522" max="11522" width="21.75" style="1" customWidth="1"/>
    <col min="11523" max="11523" width="9.75" style="1" customWidth="1"/>
    <col min="11524" max="11776" width="10" style="1"/>
    <col min="11777" max="11777" width="51.125" style="1" customWidth="1"/>
    <col min="11778" max="11778" width="21.75" style="1" customWidth="1"/>
    <col min="11779" max="11779" width="9.75" style="1" customWidth="1"/>
    <col min="11780" max="12032" width="10" style="1"/>
    <col min="12033" max="12033" width="51.125" style="1" customWidth="1"/>
    <col min="12034" max="12034" width="21.75" style="1" customWidth="1"/>
    <col min="12035" max="12035" width="9.75" style="1" customWidth="1"/>
    <col min="12036" max="12288" width="10" style="1"/>
    <col min="12289" max="12289" width="51.125" style="1" customWidth="1"/>
    <col min="12290" max="12290" width="21.75" style="1" customWidth="1"/>
    <col min="12291" max="12291" width="9.75" style="1" customWidth="1"/>
    <col min="12292" max="12544" width="10" style="1"/>
    <col min="12545" max="12545" width="51.125" style="1" customWidth="1"/>
    <col min="12546" max="12546" width="21.75" style="1" customWidth="1"/>
    <col min="12547" max="12547" width="9.75" style="1" customWidth="1"/>
    <col min="12548" max="12800" width="10" style="1"/>
    <col min="12801" max="12801" width="51.125" style="1" customWidth="1"/>
    <col min="12802" max="12802" width="21.75" style="1" customWidth="1"/>
    <col min="12803" max="12803" width="9.75" style="1" customWidth="1"/>
    <col min="12804" max="13056" width="10" style="1"/>
    <col min="13057" max="13057" width="51.125" style="1" customWidth="1"/>
    <col min="13058" max="13058" width="21.75" style="1" customWidth="1"/>
    <col min="13059" max="13059" width="9.75" style="1" customWidth="1"/>
    <col min="13060" max="13312" width="10" style="1"/>
    <col min="13313" max="13313" width="51.125" style="1" customWidth="1"/>
    <col min="13314" max="13314" width="21.75" style="1" customWidth="1"/>
    <col min="13315" max="13315" width="9.75" style="1" customWidth="1"/>
    <col min="13316" max="13568" width="10" style="1"/>
    <col min="13569" max="13569" width="51.125" style="1" customWidth="1"/>
    <col min="13570" max="13570" width="21.75" style="1" customWidth="1"/>
    <col min="13571" max="13571" width="9.75" style="1" customWidth="1"/>
    <col min="13572" max="13824" width="10" style="1"/>
    <col min="13825" max="13825" width="51.125" style="1" customWidth="1"/>
    <col min="13826" max="13826" width="21.75" style="1" customWidth="1"/>
    <col min="13827" max="13827" width="9.75" style="1" customWidth="1"/>
    <col min="13828" max="14080" width="10" style="1"/>
    <col min="14081" max="14081" width="51.125" style="1" customWidth="1"/>
    <col min="14082" max="14082" width="21.75" style="1" customWidth="1"/>
    <col min="14083" max="14083" width="9.75" style="1" customWidth="1"/>
    <col min="14084" max="14336" width="10" style="1"/>
    <col min="14337" max="14337" width="51.125" style="1" customWidth="1"/>
    <col min="14338" max="14338" width="21.75" style="1" customWidth="1"/>
    <col min="14339" max="14339" width="9.75" style="1" customWidth="1"/>
    <col min="14340" max="14592" width="10" style="1"/>
    <col min="14593" max="14593" width="51.125" style="1" customWidth="1"/>
    <col min="14594" max="14594" width="21.75" style="1" customWidth="1"/>
    <col min="14595" max="14595" width="9.75" style="1" customWidth="1"/>
    <col min="14596" max="14848" width="10" style="1"/>
    <col min="14849" max="14849" width="51.125" style="1" customWidth="1"/>
    <col min="14850" max="14850" width="21.75" style="1" customWidth="1"/>
    <col min="14851" max="14851" width="9.75" style="1" customWidth="1"/>
    <col min="14852" max="15104" width="10" style="1"/>
    <col min="15105" max="15105" width="51.125" style="1" customWidth="1"/>
    <col min="15106" max="15106" width="21.75" style="1" customWidth="1"/>
    <col min="15107" max="15107" width="9.75" style="1" customWidth="1"/>
    <col min="15108" max="15360" width="10" style="1"/>
    <col min="15361" max="15361" width="51.125" style="1" customWidth="1"/>
    <col min="15362" max="15362" width="21.75" style="1" customWidth="1"/>
    <col min="15363" max="15363" width="9.75" style="1" customWidth="1"/>
    <col min="15364" max="15616" width="10" style="1"/>
    <col min="15617" max="15617" width="51.125" style="1" customWidth="1"/>
    <col min="15618" max="15618" width="21.75" style="1" customWidth="1"/>
    <col min="15619" max="15619" width="9.75" style="1" customWidth="1"/>
    <col min="15620" max="15872" width="10" style="1"/>
    <col min="15873" max="15873" width="51.125" style="1" customWidth="1"/>
    <col min="15874" max="15874" width="21.75" style="1" customWidth="1"/>
    <col min="15875" max="15875" width="9.75" style="1" customWidth="1"/>
    <col min="15876" max="16128" width="10" style="1"/>
    <col min="16129" max="16129" width="51.125" style="1" customWidth="1"/>
    <col min="16130" max="16130" width="21.75" style="1" customWidth="1"/>
    <col min="16131" max="16131" width="9.75" style="1" customWidth="1"/>
    <col min="16132" max="16384" width="10" style="1"/>
  </cols>
  <sheetData>
    <row r="1" ht="20.25" customHeight="1" spans="1:1">
      <c r="A1" s="2" t="s">
        <v>1458</v>
      </c>
    </row>
    <row r="2" ht="28.7" customHeight="1" spans="1:3">
      <c r="A2" s="17" t="s">
        <v>1459</v>
      </c>
      <c r="B2" s="17"/>
      <c r="C2" s="17"/>
    </row>
    <row r="3" ht="20.25" customHeight="1" spans="1:3">
      <c r="A3" s="18"/>
      <c r="B3" s="4"/>
      <c r="C3" s="4" t="s">
        <v>1440</v>
      </c>
    </row>
    <row r="4" ht="33.75" customHeight="1" spans="1:3">
      <c r="A4" s="5" t="s">
        <v>60</v>
      </c>
      <c r="B4" s="5" t="s">
        <v>1450</v>
      </c>
      <c r="C4" s="5" t="s">
        <v>1451</v>
      </c>
    </row>
    <row r="5" ht="33.75" customHeight="1" spans="1:3">
      <c r="A5" s="19" t="s">
        <v>1460</v>
      </c>
      <c r="B5" s="20">
        <v>88.09</v>
      </c>
      <c r="C5" s="20">
        <v>88.09</v>
      </c>
    </row>
    <row r="6" ht="33.75" customHeight="1" spans="1:3">
      <c r="A6" s="19" t="s">
        <v>1461</v>
      </c>
      <c r="B6" s="20">
        <v>8.18</v>
      </c>
      <c r="C6" s="20">
        <v>8.18</v>
      </c>
    </row>
    <row r="7" ht="33.75" customHeight="1" spans="1:3">
      <c r="A7" s="19" t="s">
        <v>1462</v>
      </c>
      <c r="B7" s="20">
        <v>2.9</v>
      </c>
      <c r="C7" s="20">
        <v>2.9</v>
      </c>
    </row>
    <row r="8" ht="33.75" customHeight="1" spans="1:3">
      <c r="A8" s="19" t="s">
        <v>1463</v>
      </c>
      <c r="B8" s="20">
        <f>B5+B6-B7</f>
        <v>93.37</v>
      </c>
      <c r="C8" s="20">
        <f>C5+C6-C7</f>
        <v>93.37</v>
      </c>
    </row>
    <row r="9" ht="33.75" customHeight="1" spans="1:3">
      <c r="A9" s="19" t="s">
        <v>1464</v>
      </c>
      <c r="B9" s="20">
        <v>98.49</v>
      </c>
      <c r="C9" s="20">
        <f>B9</f>
        <v>98.49</v>
      </c>
    </row>
    <row r="10" ht="33.75" customHeight="1" spans="1:3">
      <c r="A10" s="19" t="s">
        <v>1465</v>
      </c>
      <c r="B10" s="20">
        <v>0</v>
      </c>
      <c r="C10" s="20">
        <v>0</v>
      </c>
    </row>
  </sheetData>
  <mergeCells count="1">
    <mergeCell ref="A2:C2"/>
  </mergeCells>
  <pageMargins left="0.699305555555556" right="0.699305555555556" top="0.75" bottom="0.75" header="0.3" footer="0.3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C12" sqref="C12"/>
    </sheetView>
  </sheetViews>
  <sheetFormatPr defaultColWidth="10" defaultRowHeight="14.25" outlineLevelCol="2"/>
  <cols>
    <col min="1" max="1" width="34.875" style="1" customWidth="1"/>
    <col min="2" max="3" width="21.125" style="1" customWidth="1"/>
    <col min="4" max="4" width="9.75" style="1" customWidth="1"/>
    <col min="5" max="256" width="10" style="1"/>
    <col min="257" max="257" width="31.125" style="1" customWidth="1"/>
    <col min="258" max="258" width="20.5" style="1" customWidth="1"/>
    <col min="259" max="259" width="25" style="1" customWidth="1"/>
    <col min="260" max="260" width="9.75" style="1" customWidth="1"/>
    <col min="261" max="512" width="10" style="1"/>
    <col min="513" max="513" width="31.125" style="1" customWidth="1"/>
    <col min="514" max="514" width="20.5" style="1" customWidth="1"/>
    <col min="515" max="515" width="25" style="1" customWidth="1"/>
    <col min="516" max="516" width="9.75" style="1" customWidth="1"/>
    <col min="517" max="768" width="10" style="1"/>
    <col min="769" max="769" width="31.125" style="1" customWidth="1"/>
    <col min="770" max="770" width="20.5" style="1" customWidth="1"/>
    <col min="771" max="771" width="25" style="1" customWidth="1"/>
    <col min="772" max="772" width="9.75" style="1" customWidth="1"/>
    <col min="773" max="1024" width="10" style="1"/>
    <col min="1025" max="1025" width="31.125" style="1" customWidth="1"/>
    <col min="1026" max="1026" width="20.5" style="1" customWidth="1"/>
    <col min="1027" max="1027" width="25" style="1" customWidth="1"/>
    <col min="1028" max="1028" width="9.75" style="1" customWidth="1"/>
    <col min="1029" max="1280" width="10" style="1"/>
    <col min="1281" max="1281" width="31.125" style="1" customWidth="1"/>
    <col min="1282" max="1282" width="20.5" style="1" customWidth="1"/>
    <col min="1283" max="1283" width="25" style="1" customWidth="1"/>
    <col min="1284" max="1284" width="9.75" style="1" customWidth="1"/>
    <col min="1285" max="1536" width="10" style="1"/>
    <col min="1537" max="1537" width="31.125" style="1" customWidth="1"/>
    <col min="1538" max="1538" width="20.5" style="1" customWidth="1"/>
    <col min="1539" max="1539" width="25" style="1" customWidth="1"/>
    <col min="1540" max="1540" width="9.75" style="1" customWidth="1"/>
    <col min="1541" max="1792" width="10" style="1"/>
    <col min="1793" max="1793" width="31.125" style="1" customWidth="1"/>
    <col min="1794" max="1794" width="20.5" style="1" customWidth="1"/>
    <col min="1795" max="1795" width="25" style="1" customWidth="1"/>
    <col min="1796" max="1796" width="9.75" style="1" customWidth="1"/>
    <col min="1797" max="2048" width="10" style="1"/>
    <col min="2049" max="2049" width="31.125" style="1" customWidth="1"/>
    <col min="2050" max="2050" width="20.5" style="1" customWidth="1"/>
    <col min="2051" max="2051" width="25" style="1" customWidth="1"/>
    <col min="2052" max="2052" width="9.75" style="1" customWidth="1"/>
    <col min="2053" max="2304" width="10" style="1"/>
    <col min="2305" max="2305" width="31.125" style="1" customWidth="1"/>
    <col min="2306" max="2306" width="20.5" style="1" customWidth="1"/>
    <col min="2307" max="2307" width="25" style="1" customWidth="1"/>
    <col min="2308" max="2308" width="9.75" style="1" customWidth="1"/>
    <col min="2309" max="2560" width="10" style="1"/>
    <col min="2561" max="2561" width="31.125" style="1" customWidth="1"/>
    <col min="2562" max="2562" width="20.5" style="1" customWidth="1"/>
    <col min="2563" max="2563" width="25" style="1" customWidth="1"/>
    <col min="2564" max="2564" width="9.75" style="1" customWidth="1"/>
    <col min="2565" max="2816" width="10" style="1"/>
    <col min="2817" max="2817" width="31.125" style="1" customWidth="1"/>
    <col min="2818" max="2818" width="20.5" style="1" customWidth="1"/>
    <col min="2819" max="2819" width="25" style="1" customWidth="1"/>
    <col min="2820" max="2820" width="9.75" style="1" customWidth="1"/>
    <col min="2821" max="3072" width="10" style="1"/>
    <col min="3073" max="3073" width="31.125" style="1" customWidth="1"/>
    <col min="3074" max="3074" width="20.5" style="1" customWidth="1"/>
    <col min="3075" max="3075" width="25" style="1" customWidth="1"/>
    <col min="3076" max="3076" width="9.75" style="1" customWidth="1"/>
    <col min="3077" max="3328" width="10" style="1"/>
    <col min="3329" max="3329" width="31.125" style="1" customWidth="1"/>
    <col min="3330" max="3330" width="20.5" style="1" customWidth="1"/>
    <col min="3331" max="3331" width="25" style="1" customWidth="1"/>
    <col min="3332" max="3332" width="9.75" style="1" customWidth="1"/>
    <col min="3333" max="3584" width="10" style="1"/>
    <col min="3585" max="3585" width="31.125" style="1" customWidth="1"/>
    <col min="3586" max="3586" width="20.5" style="1" customWidth="1"/>
    <col min="3587" max="3587" width="25" style="1" customWidth="1"/>
    <col min="3588" max="3588" width="9.75" style="1" customWidth="1"/>
    <col min="3589" max="3840" width="10" style="1"/>
    <col min="3841" max="3841" width="31.125" style="1" customWidth="1"/>
    <col min="3842" max="3842" width="20.5" style="1" customWidth="1"/>
    <col min="3843" max="3843" width="25" style="1" customWidth="1"/>
    <col min="3844" max="3844" width="9.75" style="1" customWidth="1"/>
    <col min="3845" max="4096" width="10" style="1"/>
    <col min="4097" max="4097" width="31.125" style="1" customWidth="1"/>
    <col min="4098" max="4098" width="20.5" style="1" customWidth="1"/>
    <col min="4099" max="4099" width="25" style="1" customWidth="1"/>
    <col min="4100" max="4100" width="9.75" style="1" customWidth="1"/>
    <col min="4101" max="4352" width="10" style="1"/>
    <col min="4353" max="4353" width="31.125" style="1" customWidth="1"/>
    <col min="4354" max="4354" width="20.5" style="1" customWidth="1"/>
    <col min="4355" max="4355" width="25" style="1" customWidth="1"/>
    <col min="4356" max="4356" width="9.75" style="1" customWidth="1"/>
    <col min="4357" max="4608" width="10" style="1"/>
    <col min="4609" max="4609" width="31.125" style="1" customWidth="1"/>
    <col min="4610" max="4610" width="20.5" style="1" customWidth="1"/>
    <col min="4611" max="4611" width="25" style="1" customWidth="1"/>
    <col min="4612" max="4612" width="9.75" style="1" customWidth="1"/>
    <col min="4613" max="4864" width="10" style="1"/>
    <col min="4865" max="4865" width="31.125" style="1" customWidth="1"/>
    <col min="4866" max="4866" width="20.5" style="1" customWidth="1"/>
    <col min="4867" max="4867" width="25" style="1" customWidth="1"/>
    <col min="4868" max="4868" width="9.75" style="1" customWidth="1"/>
    <col min="4869" max="5120" width="10" style="1"/>
    <col min="5121" max="5121" width="31.125" style="1" customWidth="1"/>
    <col min="5122" max="5122" width="20.5" style="1" customWidth="1"/>
    <col min="5123" max="5123" width="25" style="1" customWidth="1"/>
    <col min="5124" max="5124" width="9.75" style="1" customWidth="1"/>
    <col min="5125" max="5376" width="10" style="1"/>
    <col min="5377" max="5377" width="31.125" style="1" customWidth="1"/>
    <col min="5378" max="5378" width="20.5" style="1" customWidth="1"/>
    <col min="5379" max="5379" width="25" style="1" customWidth="1"/>
    <col min="5380" max="5380" width="9.75" style="1" customWidth="1"/>
    <col min="5381" max="5632" width="10" style="1"/>
    <col min="5633" max="5633" width="31.125" style="1" customWidth="1"/>
    <col min="5634" max="5634" width="20.5" style="1" customWidth="1"/>
    <col min="5635" max="5635" width="25" style="1" customWidth="1"/>
    <col min="5636" max="5636" width="9.75" style="1" customWidth="1"/>
    <col min="5637" max="5888" width="10" style="1"/>
    <col min="5889" max="5889" width="31.125" style="1" customWidth="1"/>
    <col min="5890" max="5890" width="20.5" style="1" customWidth="1"/>
    <col min="5891" max="5891" width="25" style="1" customWidth="1"/>
    <col min="5892" max="5892" width="9.75" style="1" customWidth="1"/>
    <col min="5893" max="6144" width="10" style="1"/>
    <col min="6145" max="6145" width="31.125" style="1" customWidth="1"/>
    <col min="6146" max="6146" width="20.5" style="1" customWidth="1"/>
    <col min="6147" max="6147" width="25" style="1" customWidth="1"/>
    <col min="6148" max="6148" width="9.75" style="1" customWidth="1"/>
    <col min="6149" max="6400" width="10" style="1"/>
    <col min="6401" max="6401" width="31.125" style="1" customWidth="1"/>
    <col min="6402" max="6402" width="20.5" style="1" customWidth="1"/>
    <col min="6403" max="6403" width="25" style="1" customWidth="1"/>
    <col min="6404" max="6404" width="9.75" style="1" customWidth="1"/>
    <col min="6405" max="6656" width="10" style="1"/>
    <col min="6657" max="6657" width="31.125" style="1" customWidth="1"/>
    <col min="6658" max="6658" width="20.5" style="1" customWidth="1"/>
    <col min="6659" max="6659" width="25" style="1" customWidth="1"/>
    <col min="6660" max="6660" width="9.75" style="1" customWidth="1"/>
    <col min="6661" max="6912" width="10" style="1"/>
    <col min="6913" max="6913" width="31.125" style="1" customWidth="1"/>
    <col min="6914" max="6914" width="20.5" style="1" customWidth="1"/>
    <col min="6915" max="6915" width="25" style="1" customWidth="1"/>
    <col min="6916" max="6916" width="9.75" style="1" customWidth="1"/>
    <col min="6917" max="7168" width="10" style="1"/>
    <col min="7169" max="7169" width="31.125" style="1" customWidth="1"/>
    <col min="7170" max="7170" width="20.5" style="1" customWidth="1"/>
    <col min="7171" max="7171" width="25" style="1" customWidth="1"/>
    <col min="7172" max="7172" width="9.75" style="1" customWidth="1"/>
    <col min="7173" max="7424" width="10" style="1"/>
    <col min="7425" max="7425" width="31.125" style="1" customWidth="1"/>
    <col min="7426" max="7426" width="20.5" style="1" customWidth="1"/>
    <col min="7427" max="7427" width="25" style="1" customWidth="1"/>
    <col min="7428" max="7428" width="9.75" style="1" customWidth="1"/>
    <col min="7429" max="7680" width="10" style="1"/>
    <col min="7681" max="7681" width="31.125" style="1" customWidth="1"/>
    <col min="7682" max="7682" width="20.5" style="1" customWidth="1"/>
    <col min="7683" max="7683" width="25" style="1" customWidth="1"/>
    <col min="7684" max="7684" width="9.75" style="1" customWidth="1"/>
    <col min="7685" max="7936" width="10" style="1"/>
    <col min="7937" max="7937" width="31.125" style="1" customWidth="1"/>
    <col min="7938" max="7938" width="20.5" style="1" customWidth="1"/>
    <col min="7939" max="7939" width="25" style="1" customWidth="1"/>
    <col min="7940" max="7940" width="9.75" style="1" customWidth="1"/>
    <col min="7941" max="8192" width="10" style="1"/>
    <col min="8193" max="8193" width="31.125" style="1" customWidth="1"/>
    <col min="8194" max="8194" width="20.5" style="1" customWidth="1"/>
    <col min="8195" max="8195" width="25" style="1" customWidth="1"/>
    <col min="8196" max="8196" width="9.75" style="1" customWidth="1"/>
    <col min="8197" max="8448" width="10" style="1"/>
    <col min="8449" max="8449" width="31.125" style="1" customWidth="1"/>
    <col min="8450" max="8450" width="20.5" style="1" customWidth="1"/>
    <col min="8451" max="8451" width="25" style="1" customWidth="1"/>
    <col min="8452" max="8452" width="9.75" style="1" customWidth="1"/>
    <col min="8453" max="8704" width="10" style="1"/>
    <col min="8705" max="8705" width="31.125" style="1" customWidth="1"/>
    <col min="8706" max="8706" width="20.5" style="1" customWidth="1"/>
    <col min="8707" max="8707" width="25" style="1" customWidth="1"/>
    <col min="8708" max="8708" width="9.75" style="1" customWidth="1"/>
    <col min="8709" max="8960" width="10" style="1"/>
    <col min="8961" max="8961" width="31.125" style="1" customWidth="1"/>
    <col min="8962" max="8962" width="20.5" style="1" customWidth="1"/>
    <col min="8963" max="8963" width="25" style="1" customWidth="1"/>
    <col min="8964" max="8964" width="9.75" style="1" customWidth="1"/>
    <col min="8965" max="9216" width="10" style="1"/>
    <col min="9217" max="9217" width="31.125" style="1" customWidth="1"/>
    <col min="9218" max="9218" width="20.5" style="1" customWidth="1"/>
    <col min="9219" max="9219" width="25" style="1" customWidth="1"/>
    <col min="9220" max="9220" width="9.75" style="1" customWidth="1"/>
    <col min="9221" max="9472" width="10" style="1"/>
    <col min="9473" max="9473" width="31.125" style="1" customWidth="1"/>
    <col min="9474" max="9474" width="20.5" style="1" customWidth="1"/>
    <col min="9475" max="9475" width="25" style="1" customWidth="1"/>
    <col min="9476" max="9476" width="9.75" style="1" customWidth="1"/>
    <col min="9477" max="9728" width="10" style="1"/>
    <col min="9729" max="9729" width="31.125" style="1" customWidth="1"/>
    <col min="9730" max="9730" width="20.5" style="1" customWidth="1"/>
    <col min="9731" max="9731" width="25" style="1" customWidth="1"/>
    <col min="9732" max="9732" width="9.75" style="1" customWidth="1"/>
    <col min="9733" max="9984" width="10" style="1"/>
    <col min="9985" max="9985" width="31.125" style="1" customWidth="1"/>
    <col min="9986" max="9986" width="20.5" style="1" customWidth="1"/>
    <col min="9987" max="9987" width="25" style="1" customWidth="1"/>
    <col min="9988" max="9988" width="9.75" style="1" customWidth="1"/>
    <col min="9989" max="10240" width="10" style="1"/>
    <col min="10241" max="10241" width="31.125" style="1" customWidth="1"/>
    <col min="10242" max="10242" width="20.5" style="1" customWidth="1"/>
    <col min="10243" max="10243" width="25" style="1" customWidth="1"/>
    <col min="10244" max="10244" width="9.75" style="1" customWidth="1"/>
    <col min="10245" max="10496" width="10" style="1"/>
    <col min="10497" max="10497" width="31.125" style="1" customWidth="1"/>
    <col min="10498" max="10498" width="20.5" style="1" customWidth="1"/>
    <col min="10499" max="10499" width="25" style="1" customWidth="1"/>
    <col min="10500" max="10500" width="9.75" style="1" customWidth="1"/>
    <col min="10501" max="10752" width="10" style="1"/>
    <col min="10753" max="10753" width="31.125" style="1" customWidth="1"/>
    <col min="10754" max="10754" width="20.5" style="1" customWidth="1"/>
    <col min="10755" max="10755" width="25" style="1" customWidth="1"/>
    <col min="10756" max="10756" width="9.75" style="1" customWidth="1"/>
    <col min="10757" max="11008" width="10" style="1"/>
    <col min="11009" max="11009" width="31.125" style="1" customWidth="1"/>
    <col min="11010" max="11010" width="20.5" style="1" customWidth="1"/>
    <col min="11011" max="11011" width="25" style="1" customWidth="1"/>
    <col min="11012" max="11012" width="9.75" style="1" customWidth="1"/>
    <col min="11013" max="11264" width="10" style="1"/>
    <col min="11265" max="11265" width="31.125" style="1" customWidth="1"/>
    <col min="11266" max="11266" width="20.5" style="1" customWidth="1"/>
    <col min="11267" max="11267" width="25" style="1" customWidth="1"/>
    <col min="11268" max="11268" width="9.75" style="1" customWidth="1"/>
    <col min="11269" max="11520" width="10" style="1"/>
    <col min="11521" max="11521" width="31.125" style="1" customWidth="1"/>
    <col min="11522" max="11522" width="20.5" style="1" customWidth="1"/>
    <col min="11523" max="11523" width="25" style="1" customWidth="1"/>
    <col min="11524" max="11524" width="9.75" style="1" customWidth="1"/>
    <col min="11525" max="11776" width="10" style="1"/>
    <col min="11777" max="11777" width="31.125" style="1" customWidth="1"/>
    <col min="11778" max="11778" width="20.5" style="1" customWidth="1"/>
    <col min="11779" max="11779" width="25" style="1" customWidth="1"/>
    <col min="11780" max="11780" width="9.75" style="1" customWidth="1"/>
    <col min="11781" max="12032" width="10" style="1"/>
    <col min="12033" max="12033" width="31.125" style="1" customWidth="1"/>
    <col min="12034" max="12034" width="20.5" style="1" customWidth="1"/>
    <col min="12035" max="12035" width="25" style="1" customWidth="1"/>
    <col min="12036" max="12036" width="9.75" style="1" customWidth="1"/>
    <col min="12037" max="12288" width="10" style="1"/>
    <col min="12289" max="12289" width="31.125" style="1" customWidth="1"/>
    <col min="12290" max="12290" width="20.5" style="1" customWidth="1"/>
    <col min="12291" max="12291" width="25" style="1" customWidth="1"/>
    <col min="12292" max="12292" width="9.75" style="1" customWidth="1"/>
    <col min="12293" max="12544" width="10" style="1"/>
    <col min="12545" max="12545" width="31.125" style="1" customWidth="1"/>
    <col min="12546" max="12546" width="20.5" style="1" customWidth="1"/>
    <col min="12547" max="12547" width="25" style="1" customWidth="1"/>
    <col min="12548" max="12548" width="9.75" style="1" customWidth="1"/>
    <col min="12549" max="12800" width="10" style="1"/>
    <col min="12801" max="12801" width="31.125" style="1" customWidth="1"/>
    <col min="12802" max="12802" width="20.5" style="1" customWidth="1"/>
    <col min="12803" max="12803" width="25" style="1" customWidth="1"/>
    <col min="12804" max="12804" width="9.75" style="1" customWidth="1"/>
    <col min="12805" max="13056" width="10" style="1"/>
    <col min="13057" max="13057" width="31.125" style="1" customWidth="1"/>
    <col min="13058" max="13058" width="20.5" style="1" customWidth="1"/>
    <col min="13059" max="13059" width="25" style="1" customWidth="1"/>
    <col min="13060" max="13060" width="9.75" style="1" customWidth="1"/>
    <col min="13061" max="13312" width="10" style="1"/>
    <col min="13313" max="13313" width="31.125" style="1" customWidth="1"/>
    <col min="13314" max="13314" width="20.5" style="1" customWidth="1"/>
    <col min="13315" max="13315" width="25" style="1" customWidth="1"/>
    <col min="13316" max="13316" width="9.75" style="1" customWidth="1"/>
    <col min="13317" max="13568" width="10" style="1"/>
    <col min="13569" max="13569" width="31.125" style="1" customWidth="1"/>
    <col min="13570" max="13570" width="20.5" style="1" customWidth="1"/>
    <col min="13571" max="13571" width="25" style="1" customWidth="1"/>
    <col min="13572" max="13572" width="9.75" style="1" customWidth="1"/>
    <col min="13573" max="13824" width="10" style="1"/>
    <col min="13825" max="13825" width="31.125" style="1" customWidth="1"/>
    <col min="13826" max="13826" width="20.5" style="1" customWidth="1"/>
    <col min="13827" max="13827" width="25" style="1" customWidth="1"/>
    <col min="13828" max="13828" width="9.75" style="1" customWidth="1"/>
    <col min="13829" max="14080" width="10" style="1"/>
    <col min="14081" max="14081" width="31.125" style="1" customWidth="1"/>
    <col min="14082" max="14082" width="20.5" style="1" customWidth="1"/>
    <col min="14083" max="14083" width="25" style="1" customWidth="1"/>
    <col min="14084" max="14084" width="9.75" style="1" customWidth="1"/>
    <col min="14085" max="14336" width="10" style="1"/>
    <col min="14337" max="14337" width="31.125" style="1" customWidth="1"/>
    <col min="14338" max="14338" width="20.5" style="1" customWidth="1"/>
    <col min="14339" max="14339" width="25" style="1" customWidth="1"/>
    <col min="14340" max="14340" width="9.75" style="1" customWidth="1"/>
    <col min="14341" max="14592" width="10" style="1"/>
    <col min="14593" max="14593" width="31.125" style="1" customWidth="1"/>
    <col min="14594" max="14594" width="20.5" style="1" customWidth="1"/>
    <col min="14595" max="14595" width="25" style="1" customWidth="1"/>
    <col min="14596" max="14596" width="9.75" style="1" customWidth="1"/>
    <col min="14597" max="14848" width="10" style="1"/>
    <col min="14849" max="14849" width="31.125" style="1" customWidth="1"/>
    <col min="14850" max="14850" width="20.5" style="1" customWidth="1"/>
    <col min="14851" max="14851" width="25" style="1" customWidth="1"/>
    <col min="14852" max="14852" width="9.75" style="1" customWidth="1"/>
    <col min="14853" max="15104" width="10" style="1"/>
    <col min="15105" max="15105" width="31.125" style="1" customWidth="1"/>
    <col min="15106" max="15106" width="20.5" style="1" customWidth="1"/>
    <col min="15107" max="15107" width="25" style="1" customWidth="1"/>
    <col min="15108" max="15108" width="9.75" style="1" customWidth="1"/>
    <col min="15109" max="15360" width="10" style="1"/>
    <col min="15361" max="15361" width="31.125" style="1" customWidth="1"/>
    <col min="15362" max="15362" width="20.5" style="1" customWidth="1"/>
    <col min="15363" max="15363" width="25" style="1" customWidth="1"/>
    <col min="15364" max="15364" width="9.75" style="1" customWidth="1"/>
    <col min="15365" max="15616" width="10" style="1"/>
    <col min="15617" max="15617" width="31.125" style="1" customWidth="1"/>
    <col min="15618" max="15618" width="20.5" style="1" customWidth="1"/>
    <col min="15619" max="15619" width="25" style="1" customWidth="1"/>
    <col min="15620" max="15620" width="9.75" style="1" customWidth="1"/>
    <col min="15621" max="15872" width="10" style="1"/>
    <col min="15873" max="15873" width="31.125" style="1" customWidth="1"/>
    <col min="15874" max="15874" width="20.5" style="1" customWidth="1"/>
    <col min="15875" max="15875" width="25" style="1" customWidth="1"/>
    <col min="15876" max="15876" width="9.75" style="1" customWidth="1"/>
    <col min="15877" max="16128" width="10" style="1"/>
    <col min="16129" max="16129" width="31.125" style="1" customWidth="1"/>
    <col min="16130" max="16130" width="20.5" style="1" customWidth="1"/>
    <col min="16131" max="16131" width="25" style="1" customWidth="1"/>
    <col min="16132" max="16132" width="9.75" style="1" customWidth="1"/>
    <col min="16133" max="16384" width="10" style="1"/>
  </cols>
  <sheetData>
    <row r="1" ht="25.5" customHeight="1" spans="1:1">
      <c r="A1" s="2" t="s">
        <v>1466</v>
      </c>
    </row>
    <row r="2" ht="39" customHeight="1" spans="1:3">
      <c r="A2" s="3" t="s">
        <v>1467</v>
      </c>
      <c r="B2" s="3"/>
      <c r="C2" s="3"/>
    </row>
    <row r="3" ht="24" customHeight="1" spans="3:3">
      <c r="C3" s="4" t="s">
        <v>1440</v>
      </c>
    </row>
    <row r="4" ht="22.5" customHeight="1" spans="1:3">
      <c r="A4" s="5" t="s">
        <v>60</v>
      </c>
      <c r="B4" s="5" t="s">
        <v>1450</v>
      </c>
      <c r="C4" s="5" t="s">
        <v>1451</v>
      </c>
    </row>
    <row r="5" ht="22.5" customHeight="1" spans="1:3">
      <c r="A5" s="6" t="s">
        <v>1468</v>
      </c>
      <c r="B5" s="7">
        <f>B6+B8</f>
        <v>13.83</v>
      </c>
      <c r="C5" s="7">
        <f>C6+C8</f>
        <v>13.83</v>
      </c>
    </row>
    <row r="6" ht="22.5" customHeight="1" spans="1:3">
      <c r="A6" s="8" t="s">
        <v>1469</v>
      </c>
      <c r="B6" s="9">
        <v>5.65</v>
      </c>
      <c r="C6" s="9">
        <v>5.65</v>
      </c>
    </row>
    <row r="7" ht="22.5" customHeight="1" spans="1:3">
      <c r="A7" s="8" t="s">
        <v>1470</v>
      </c>
      <c r="B7" s="9">
        <v>3.69</v>
      </c>
      <c r="C7" s="9">
        <v>3.69</v>
      </c>
    </row>
    <row r="8" ht="22.5" customHeight="1" spans="1:3">
      <c r="A8" s="8" t="s">
        <v>1471</v>
      </c>
      <c r="B8" s="9">
        <v>8.18</v>
      </c>
      <c r="C8" s="9">
        <v>8.18</v>
      </c>
    </row>
    <row r="9" ht="22.5" customHeight="1" spans="1:3">
      <c r="A9" s="8" t="s">
        <v>1470</v>
      </c>
      <c r="B9" s="9">
        <v>2.43</v>
      </c>
      <c r="C9" s="9">
        <v>2.43</v>
      </c>
    </row>
    <row r="10" ht="22.5" customHeight="1" spans="1:3">
      <c r="A10" s="10" t="s">
        <v>1472</v>
      </c>
      <c r="B10" s="11">
        <f>B11+B12</f>
        <v>6.66</v>
      </c>
      <c r="C10" s="11">
        <f>C11+C12</f>
        <v>6.66</v>
      </c>
    </row>
    <row r="11" ht="22.5" customHeight="1" spans="1:3">
      <c r="A11" s="12" t="s">
        <v>1469</v>
      </c>
      <c r="B11" s="13">
        <v>3.76</v>
      </c>
      <c r="C11" s="13">
        <v>3.76</v>
      </c>
    </row>
    <row r="12" ht="22.5" customHeight="1" spans="1:3">
      <c r="A12" s="12" t="s">
        <v>1471</v>
      </c>
      <c r="B12" s="14">
        <v>2.9</v>
      </c>
      <c r="C12" s="14">
        <v>2.9</v>
      </c>
    </row>
    <row r="13" ht="22.5" customHeight="1" spans="1:3">
      <c r="A13" s="6" t="s">
        <v>1473</v>
      </c>
      <c r="B13" s="15">
        <f>B14+B15</f>
        <v>4.07</v>
      </c>
      <c r="C13" s="15">
        <f>C14+C15</f>
        <v>4.07</v>
      </c>
    </row>
    <row r="14" ht="22.5" customHeight="1" spans="1:3">
      <c r="A14" s="12" t="s">
        <v>1469</v>
      </c>
      <c r="B14" s="16">
        <v>1.05</v>
      </c>
      <c r="C14" s="16">
        <v>1.05</v>
      </c>
    </row>
    <row r="15" ht="22.5" customHeight="1" spans="1:3">
      <c r="A15" s="12" t="s">
        <v>1471</v>
      </c>
      <c r="B15" s="16">
        <v>3.02</v>
      </c>
      <c r="C15" s="16">
        <v>3.02</v>
      </c>
    </row>
    <row r="16" ht="22.5" customHeight="1" spans="1:3">
      <c r="A16" s="6" t="s">
        <v>1474</v>
      </c>
      <c r="B16" s="15">
        <f>B17+B20</f>
        <v>6.42</v>
      </c>
      <c r="C16" s="15">
        <f>C17+C20</f>
        <v>6.42</v>
      </c>
    </row>
    <row r="17" ht="22.5" customHeight="1" spans="1:3">
      <c r="A17" s="12" t="s">
        <v>1469</v>
      </c>
      <c r="B17" s="16">
        <v>1.49</v>
      </c>
      <c r="C17" s="16">
        <v>1.49</v>
      </c>
    </row>
    <row r="18" ht="22.5" customHeight="1" spans="1:3">
      <c r="A18" s="12" t="s">
        <v>1470</v>
      </c>
      <c r="B18" s="16">
        <v>1.34</v>
      </c>
      <c r="C18" s="16">
        <v>1.34</v>
      </c>
    </row>
    <row r="19" ht="22.5" customHeight="1" spans="1:3">
      <c r="A19" s="12" t="s">
        <v>1475</v>
      </c>
      <c r="B19" s="16">
        <f>B17-B18</f>
        <v>0.15</v>
      </c>
      <c r="C19" s="16">
        <f>C17-C18</f>
        <v>0.15</v>
      </c>
    </row>
    <row r="20" ht="22.5" customHeight="1" spans="1:3">
      <c r="A20" s="12" t="s">
        <v>1471</v>
      </c>
      <c r="B20" s="16">
        <v>4.93</v>
      </c>
      <c r="C20" s="16">
        <v>4.93</v>
      </c>
    </row>
    <row r="21" ht="22.5" customHeight="1" spans="1:3">
      <c r="A21" s="12" t="s">
        <v>1470</v>
      </c>
      <c r="B21" s="16">
        <v>4.44</v>
      </c>
      <c r="C21" s="16">
        <v>4.44</v>
      </c>
    </row>
    <row r="22" ht="22.5" customHeight="1" spans="1:3">
      <c r="A22" s="12" t="s">
        <v>1475</v>
      </c>
      <c r="B22" s="16">
        <f>B20-B21</f>
        <v>0.49</v>
      </c>
      <c r="C22" s="16">
        <f>C20-C21</f>
        <v>0.49</v>
      </c>
    </row>
    <row r="23" ht="22.5" customHeight="1" spans="1:3">
      <c r="A23" s="6" t="s">
        <v>1476</v>
      </c>
      <c r="B23" s="15">
        <f>B24+B25</f>
        <v>4.22</v>
      </c>
      <c r="C23" s="15">
        <f>C24+C25</f>
        <v>4.22</v>
      </c>
    </row>
    <row r="24" ht="22.5" customHeight="1" spans="1:3">
      <c r="A24" s="12" t="s">
        <v>1469</v>
      </c>
      <c r="B24" s="16">
        <v>1.06</v>
      </c>
      <c r="C24" s="16">
        <v>1.06</v>
      </c>
    </row>
    <row r="25" ht="22.5" customHeight="1" spans="1:3">
      <c r="A25" s="12" t="s">
        <v>1471</v>
      </c>
      <c r="B25" s="16">
        <v>3.16</v>
      </c>
      <c r="C25" s="16">
        <v>3.16</v>
      </c>
    </row>
    <row r="26" customHeight="1"/>
  </sheetData>
  <mergeCells count="1">
    <mergeCell ref="A2:C2"/>
  </mergeCells>
  <pageMargins left="0.699305555555556" right="0.699305555555556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目录</vt:lpstr>
      <vt:lpstr>附表1-1</vt:lpstr>
      <vt:lpstr>附表1-2</vt:lpstr>
      <vt:lpstr>附表1-3</vt:lpstr>
      <vt:lpstr>附表1-4</vt:lpstr>
      <vt:lpstr>附表1-5</vt:lpstr>
      <vt:lpstr>附表1-6</vt:lpstr>
      <vt:lpstr>附表1-7</vt:lpstr>
      <vt:lpstr>附表1-8</vt:lpstr>
      <vt:lpstr>附表1-9</vt:lpstr>
      <vt:lpstr>附表1-10</vt:lpstr>
      <vt:lpstr>附表1-11</vt:lpstr>
      <vt:lpstr>附表1-12</vt:lpstr>
      <vt:lpstr>附表1-13</vt:lpstr>
      <vt:lpstr>附表1-14</vt:lpstr>
      <vt:lpstr>附表1-15</vt:lpstr>
      <vt:lpstr>附表1-16</vt:lpstr>
      <vt:lpstr>附表1-17</vt:lpstr>
      <vt:lpstr>附表1-18</vt:lpstr>
      <vt:lpstr>附表1-19</vt:lpstr>
      <vt:lpstr>附表1-20</vt:lpstr>
      <vt:lpstr>附表1-21</vt:lpstr>
      <vt:lpstr>附表1-22</vt:lpstr>
      <vt:lpstr>附表1-23</vt:lpstr>
      <vt:lpstr>附表1-24</vt:lpstr>
      <vt:lpstr>附表1-25</vt:lpstr>
      <vt:lpstr>附表1-26</vt:lpstr>
      <vt:lpstr>附表1-27</vt:lpstr>
      <vt:lpstr>附表1-28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蓝嘟嘟</cp:lastModifiedBy>
  <dcterms:created xsi:type="dcterms:W3CDTF">2008-01-10T09:59:00Z</dcterms:created>
  <cp:lastPrinted>2024-04-02T01:29:00Z</cp:lastPrinted>
  <dcterms:modified xsi:type="dcterms:W3CDTF">2026-09-24T08:15:34Z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FC102A1093E641DB98F63A75D6EE74EF_12</vt:lpwstr>
  </property>
</Properties>
</file>